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defaultThemeVersion="124226"/>
  <mc:AlternateContent xmlns:mc="http://schemas.openxmlformats.org/markup-compatibility/2006">
    <mc:Choice Requires="x15">
      <x15ac:absPath xmlns:x15ac="http://schemas.microsoft.com/office/spreadsheetml/2010/11/ac" url="C:\Users\SAMY\OneDrive - Ramboll\CCU project\Deliverables\Final report\Final deliverable\"/>
    </mc:Choice>
  </mc:AlternateContent>
  <xr:revisionPtr revIDLastSave="7" documentId="11_06674B473FC9E612406253AE7EAC23ABC41E89D3" xr6:coauthVersionLast="36" xr6:coauthVersionMax="36" xr10:uidLastSave="{38F0AD87-7ADC-4292-8965-F4575169CBE2}"/>
  <bookViews>
    <workbookView xWindow="0" yWindow="0" windowWidth="28800" windowHeight="13800" xr2:uid="{00000000-000D-0000-FFFF-FFFF00000000}"/>
  </bookViews>
  <sheets>
    <sheet name="Cover" sheetId="14" r:id="rId1"/>
    <sheet name="Short List" sheetId="7" r:id="rId2"/>
    <sheet name="Results Shortlist" sheetId="8" r:id="rId3"/>
    <sheet name="Production Segmentation" sheetId="11" r:id="rId4"/>
    <sheet name="CO2 binding potential" sheetId="3" r:id="rId5"/>
    <sheet name="References" sheetId="2" r:id="rId6"/>
  </sheets>
  <definedNames>
    <definedName name="_xlnm._FilterDatabase" localSheetId="2" hidden="1">'Results Shortlist'!$A$1:$AF$16</definedName>
    <definedName name="_ftn1" localSheetId="0">Cover!$A$8</definedName>
    <definedName name="_ftnref1" localSheetId="0">Cover!$A$5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9" i="8" l="1"/>
  <c r="Y9" i="8"/>
  <c r="AB9" i="8"/>
  <c r="Y12" i="8" l="1"/>
  <c r="Y17" i="8" l="1"/>
  <c r="Y4" i="8"/>
  <c r="Y5" i="8"/>
  <c r="Y6" i="8"/>
  <c r="Y7" i="8"/>
  <c r="Y8" i="8"/>
  <c r="Y10" i="8"/>
  <c r="Y11" i="8"/>
  <c r="Y13" i="8"/>
  <c r="Y14" i="8"/>
  <c r="Y15" i="8"/>
  <c r="Y16" i="8"/>
  <c r="Y2" i="8"/>
  <c r="AB17" i="8" l="1"/>
  <c r="Z17" i="8"/>
  <c r="AB16" i="8"/>
  <c r="Z16" i="8"/>
  <c r="AB15" i="8"/>
  <c r="Z15" i="8"/>
  <c r="AB14" i="8"/>
  <c r="Z14" i="8"/>
  <c r="AB13" i="8"/>
  <c r="Z13" i="8"/>
  <c r="AB12" i="8"/>
  <c r="Z12" i="8"/>
  <c r="AB11" i="8"/>
  <c r="Z11" i="8"/>
  <c r="AB10" i="8"/>
  <c r="Z10" i="8"/>
  <c r="AB8" i="8"/>
  <c r="Z8" i="8"/>
  <c r="AB7" i="8"/>
  <c r="Z7" i="8"/>
  <c r="AB6" i="8"/>
  <c r="Z6" i="8"/>
  <c r="AB5" i="8"/>
  <c r="Z5" i="8"/>
  <c r="AB4" i="8"/>
  <c r="Z4" i="8"/>
  <c r="AB2" i="8"/>
  <c r="Z2" i="8"/>
  <c r="L16" i="7" l="1"/>
  <c r="L11" i="7"/>
  <c r="L9" i="7"/>
  <c r="I21" i="3" l="1"/>
  <c r="H21" i="3"/>
  <c r="I12" i="3"/>
  <c r="H12" i="3"/>
  <c r="I7" i="3"/>
  <c r="H7" i="3"/>
  <c r="I9" i="3"/>
  <c r="H9" i="3"/>
  <c r="I8" i="3"/>
  <c r="H8" i="3"/>
  <c r="I6" i="3"/>
  <c r="H6" i="3"/>
  <c r="I11" i="3"/>
  <c r="H11" i="3"/>
  <c r="I23" i="3"/>
  <c r="H23" i="3"/>
  <c r="I20" i="3"/>
  <c r="H20" i="3"/>
  <c r="I19" i="3"/>
  <c r="H19" i="3"/>
  <c r="I16" i="3"/>
  <c r="H16" i="3"/>
  <c r="I18" i="3"/>
  <c r="H18" i="3"/>
  <c r="I13" i="3"/>
  <c r="H13" i="3"/>
  <c r="I5" i="3"/>
  <c r="H5" i="3"/>
  <c r="I4" i="3"/>
  <c r="H4" i="3"/>
  <c r="I15" i="3"/>
  <c r="H15" i="3"/>
  <c r="I10" i="3"/>
  <c r="H10" i="3"/>
  <c r="I14" i="3"/>
  <c r="H14" i="3"/>
</calcChain>
</file>

<file path=xl/sharedStrings.xml><?xml version="1.0" encoding="utf-8"?>
<sst xmlns="http://schemas.openxmlformats.org/spreadsheetml/2006/main" count="891" uniqueCount="489">
  <si>
    <t>No.</t>
  </si>
  <si>
    <t>Contribution</t>
  </si>
  <si>
    <t>Title</t>
  </si>
  <si>
    <t>[1]</t>
  </si>
  <si>
    <t>Ecofys/Carbon Counts (2013)</t>
  </si>
  <si>
    <t>Implications of the Reuse of Captured CO2 for European Climate Action Policies</t>
  </si>
  <si>
    <t>[2]</t>
  </si>
  <si>
    <t>Carbon Capture and Utilisation in the green economy</t>
  </si>
  <si>
    <t>[3]</t>
  </si>
  <si>
    <t>Fukuoka et al. (2010)</t>
  </si>
  <si>
    <t>S. Fukuoka, et al., A novel non-phosgene process for polycarbonate production from CO2: green and sustainable chemistry in practice, Catal. Surv. Asia 14 (2010) 146e163.</t>
  </si>
  <si>
    <t>[4]</t>
  </si>
  <si>
    <t>Otto et al. (2015)</t>
  </si>
  <si>
    <t>Otto, Alexander. 2015. “Chemische, Verfahrenstechnische Und Ökonomische Bewertung von Kohlendioxid Als Rohstoﬀ in Der Chemischen Industrie.” Edited by Forschungszentrum Jülich GmbH. Schriften Des Forschungszentrums Jülich Reihe Energie &amp; Umwelt / Energy &amp; Environment. Jülich: Institut für Energie- und Klimaforschung, Elektrochemische Verfahrenstechnik (IEK-3) U6 - http://juser.fz-juelich.de/collection/FullTexts M4 - Citavi.</t>
  </si>
  <si>
    <t>[5]</t>
  </si>
  <si>
    <t>Hoppe et al. (2017)</t>
  </si>
  <si>
    <t>Hoppe, W., N. Thonemann, and S. Bringezu. 2017. “Life Cycle Assessment of Carbon Dioxide-Based Production of Methane and Methanol and Derived Polymers.” Journal of Industrial Ecology 0 (0). doi:10.1111/jiec.12583.</t>
  </si>
  <si>
    <t>[6]</t>
  </si>
  <si>
    <t>Stenzel et al. (2016)</t>
  </si>
  <si>
    <t>Peter Stenzel, Wilfried Hennings, Jochen Linssen, and Christina Wulf. 2016. “Energiespeicher.” 5. STE Preprint. Jülich. http://www.fz-juelich.de/SharedDocs/Downloads/IEK/IEK-STE/DE/Publikationen/preprints/2016/preprint_05_2016.pdf?__blob=publicationFile.</t>
  </si>
  <si>
    <t>[7]</t>
  </si>
  <si>
    <t>Ademe (2014)</t>
  </si>
  <si>
    <t>Aïcha El Khamlichi, and Nathalie Thybaud. 2014. “Valorisation Chimique Du Co 2 - QUANTIFICATION DES BENEFICES ENERGETIQUES ET ENVIRONNEMENTAUX ET EVALUATION ECONOMIQUE DE TROIS VOIES CHIMIQUES.”</t>
  </si>
  <si>
    <t>[8]</t>
  </si>
  <si>
    <t>Praveenkumar et al. (2016)</t>
  </si>
  <si>
    <t>Upadhyay, Praveenkumar, and Vivek Srivastava. 2016. “CARBON SEQUESTRATION: HYDROGENATION OF CO 2 TO FORMIC ACID.” PESD 10 (2). doi:10.1515/pesd-2016-0022.</t>
  </si>
  <si>
    <t>[9]</t>
  </si>
  <si>
    <t>Maus et al. (2014)</t>
  </si>
  <si>
    <t>Wolfgang Maus, Dipl-Ing, Drrernat Eberhard Jacob, Emissionskonzepte UG Motoren, Dipl-Ing Martin Härtl, Dipl-Ing Philipp Seidenspinner, and Georg Wachtmeister. 2014. “Synthetische Kraftstoffe – OME1: Ein Potenziell Nachhaltig Hergestellter Dieselkraftstoff Synthetic Fuels – OME1: A Potentially Sustainable Diesel Fuel Kurzfassung” 7771: 325–47. http://www.emitec.com/fileadmin/user_upload/Bibliothek/Vortraege/140217_Maus_Jacob_LVK_Wien_deutsch.pdf.</t>
  </si>
  <si>
    <t>[10]</t>
  </si>
  <si>
    <t>Zaelke et al. (2011)</t>
  </si>
  <si>
    <t>Scientific Synthesis of Calera Carbon Sequestration and Carbonaceous By-Product Applications. University of California, Santa Barbara, USA</t>
  </si>
  <si>
    <t>[11]</t>
  </si>
  <si>
    <t>Calera Cooperation</t>
  </si>
  <si>
    <t>Basics of the Calera Process</t>
  </si>
  <si>
    <t>https://www.google.de/search?q=calera+process&amp;ie=utf-8&amp;oe=utf-8&amp;client=firefox-b-ab&amp;gfe_rd=cr&amp;dcr=0&amp;ei=l70BWossooHCAoHQq9gK</t>
  </si>
  <si>
    <t>[12]</t>
  </si>
  <si>
    <t>Quaghebeur et al. (2015)</t>
  </si>
  <si>
    <t>Accelerated Carbonation of Steel Slag compacts: Development of High-Strenghts Construction Materials. Frontiers in Energy Research, 3, 52. doi: 10.3389/fenrg.2015.00052</t>
  </si>
  <si>
    <t>[13]</t>
  </si>
  <si>
    <t>Carbstone Technology</t>
  </si>
  <si>
    <t>Carbstone Cooperation Website</t>
  </si>
  <si>
    <t>www.carbstoneinnovation.be/en/carbstone-innovation-nv-technology2/carbstone-innovation-nv-carbonation</t>
  </si>
  <si>
    <t>[14]</t>
  </si>
  <si>
    <t>Carbon8 Systems and Aggregates</t>
  </si>
  <si>
    <t>Websites of Carbon8 Systems and Carbon8 Aggregates</t>
  </si>
  <si>
    <t>www.c8s.co.uk; www.c8a.co.uk</t>
  </si>
  <si>
    <t>[15]</t>
  </si>
  <si>
    <t>Carbon8</t>
  </si>
  <si>
    <t>Technical Information Sheets for several products</t>
  </si>
  <si>
    <t>http://c8a.co.uk/applications/</t>
  </si>
  <si>
    <t>[16]</t>
  </si>
  <si>
    <t>Veolia Environmental Services</t>
  </si>
  <si>
    <t>Position Paper: Air Pollution Control Residues (2013). London, UK</t>
  </si>
  <si>
    <t>https://www.google.de/url?sa=t&amp;rct=j&amp;q=&amp;esrc=s&amp;source=web&amp;cd=1&amp;ved=0ahUKEwjbwuWigc3XAhWGXBoKHWoPAkcQFggnMAA&amp;url=http%3A%2F%2Fwww.veoliaenvironmentalservices.co.uk%2Fsites%2Fg%2Ffiles%2Fdvc636%2Ff%2Fassets%2Fdocuments%2F2014%2F11%2FAir_Pollution_Control_Residues_Paper.pdf&amp;usg=AOvVaw0e0Hlu3HvJi9gE-EFQlW0a</t>
  </si>
  <si>
    <t>[17]</t>
  </si>
  <si>
    <t>Monkman S. (2015)</t>
  </si>
  <si>
    <t>CO2 Utilization in Ready Mixed Concrete Production. 6th Carbon Dioxide Utilization Summit. 25.02.2016. Newark (NJ), USA</t>
  </si>
  <si>
    <t>[18]</t>
  </si>
  <si>
    <t>Shao et al. (2010)</t>
  </si>
  <si>
    <t>Recycling carbon dioxide into concrete: a feasibility study. 2010 Concrete Sustainability Conference. National Ready Mixed Concrete Association</t>
  </si>
  <si>
    <t>[19]</t>
  </si>
  <si>
    <t>CarbonCure</t>
  </si>
  <si>
    <t>Carbon Cure Ready Mixed Technology - Information Sheet</t>
  </si>
  <si>
    <t>http://carboncure.com/technology/readymixedconcrete/</t>
  </si>
  <si>
    <t>[20]</t>
  </si>
  <si>
    <t>Meyer et al. (2017)</t>
  </si>
  <si>
    <t>Solidia Cement an example of Carbon Capture and Utilization; 6th International Conference on Non-Traditional Cement and Concrete; Brno, Czech Republic</t>
  </si>
  <si>
    <t>[21]</t>
  </si>
  <si>
    <t>Sada S., DeCristofaro N. (2013)</t>
  </si>
  <si>
    <t>Part One of a Two-Part Series Exploring the Chemical Properties and Performance Results of Sustainable Solidia Cement™ and Solidia Concrete™; Solidia Technologies; Piscataway N.J., USA</t>
  </si>
  <si>
    <t>[22]</t>
  </si>
  <si>
    <t>Schaub et al. (2011)</t>
  </si>
  <si>
    <t>Schaub, T. and R.A. Paciello, A Process for the Synthesis of Formic Acid by CO2 Hydrogenation: Thermodynamic Aspects and the Role of CO. Angewandte Chemie International Edition, 2011. 50(32): p. 7278-7282.</t>
  </si>
  <si>
    <t>[23]</t>
  </si>
  <si>
    <t>Wesselbaum et al. (2012)</t>
  </si>
  <si>
    <t>Wesselbaum, S., U. Hintermair, and W. Leitner, Continuous-Flow Hydrogenation of Carbon Dioxide to Pure Formic Acid using an Integrated scCO2 Process with Immobilized Catalyst and Base. Angewandte Chemie International Edition, 2012. 51(34): p. 8585-8588.</t>
  </si>
  <si>
    <t>[24]</t>
  </si>
  <si>
    <t>BASF (2010)</t>
  </si>
  <si>
    <t>BASF SE, 2010, Verfahren zur Herstellung von Ameisensäure, WO2010/149507 A2.</t>
  </si>
  <si>
    <t>[25]</t>
  </si>
  <si>
    <t>RWTH (2012)</t>
  </si>
  <si>
    <t>Rheinisch-Westfaelische Technische Hochschule Aachen, Germany . 2012, Continuous process for production of formic acid by hydrogenation of carbon dioxide and extraction of formic acid by compressed CO2, WO2012095345A1.</t>
  </si>
  <si>
    <t>[26]</t>
  </si>
  <si>
    <t>Dechema Technology Study (2017) Authors: A. Bazzanella, F. Ausfelder</t>
  </si>
  <si>
    <t>Low carbon energy and feedstock for the European chemical industry</t>
  </si>
  <si>
    <t>[27]</t>
  </si>
  <si>
    <t>Mikkels et al. (2009)</t>
  </si>
  <si>
    <t>The teraton challenge. A review of fixation and transformation of carbon dioxide</t>
  </si>
  <si>
    <t>[28]</t>
  </si>
  <si>
    <t>Ogura (2013)</t>
  </si>
  <si>
    <t>Ogura, Kotagu- 2013. “Electrochemical Reduction of Carbon Dioxide to Ethylene: Mechanistic Approach.” 2013. Journal of CO2 Utilization 1 (June). Elsevier: 43–49. doi:10.1016/J.JCOU.2013.03.003.</t>
  </si>
  <si>
    <t>[29]</t>
  </si>
  <si>
    <t>Hernández et al. (2017)</t>
  </si>
  <si>
    <t>Hernández, Simelys, M Amin Farkhondehfal, Francesc Sastre, Michiel Makkee, Guido Saracco, and Nunzio Russo. 2017. “Syngas Production from Electrochemical Reduction of CO 2 : Current Status and Prospective Implementation.” Green Chemistry 19. doi:10.1039/c7gc00398f.</t>
  </si>
  <si>
    <t>[30]</t>
  </si>
  <si>
    <t>UBA (2016)</t>
  </si>
  <si>
    <t>(UBA), German ministry for environment. 2016. “Power-to-Liquids Potentials and Perspectives for the Future Supply of Renewable Aviation Fuel.” Dessau-Roßlau. http://www.lbst.de/news/2016_docs/161005_uba_hintergrund_ptl_barrierrefrei.pdf.</t>
  </si>
  <si>
    <t>[31]</t>
  </si>
  <si>
    <t>Meessen (2012)</t>
  </si>
  <si>
    <t>Jozef Meessen: Urea. In: Ullmann’s Encyclopedia of Industrial Chemistry. Vol. 37, Wiley-VCH Verlag, Weinheim 2012, S. 657–695, doi:10.1002/14356007.a27_333.pub2.</t>
  </si>
  <si>
    <t>[32]</t>
  </si>
  <si>
    <t>Mazzotti (2017)</t>
  </si>
  <si>
    <t>Mazzotti, Marco. 2017. “Chapter 7: Mineral Carbonation and Industrial Uses of Carbon Dioxide.” Accessed November 23. https://www.ipcc.ch/pdf/special-reports/srccs/srccs_chapter7.pdf</t>
  </si>
  <si>
    <t>[33]</t>
  </si>
  <si>
    <t>Alper (2017)</t>
  </si>
  <si>
    <t>Alper, Erdogan, and Ozge Yuksel Orhan. 2017. “CO 2 Utilization: Developments in Conversion Processes.” doi:10.1016/j.petlm.2016.11.003.</t>
  </si>
  <si>
    <t>[34]</t>
  </si>
  <si>
    <t>Kumar (2013)</t>
  </si>
  <si>
    <t>Kumar, Bhupendra, Mark Llorente, Jesse Froehlich, Tram Dang, Aaron Sathrum, and Clifford P. Kubiak. 2012. “Photochemical and Photoelectrochemical Reduction of CO2.” Annual Review of Physical Chemistry 63 (1): 541–69. doi:10.1146/annurev-physchem-032511-143759.</t>
  </si>
  <si>
    <t>[35]</t>
  </si>
  <si>
    <t>Perez-Fortes et al. (2016a)</t>
  </si>
  <si>
    <t>Perez-Fortes, Mar P, Jan C Sch, € Oneberger, Aikaterini Boulamanti, Gillian Harrison, and Evangelos Tzimas. 2016. “Formic Acid Synthesis Using CO 2 as Raw Material: Techno-Economic and Environmental Evaluation and Market Potential.” doi:10.1016/j.ijhydene.2016.05.199.</t>
  </si>
  <si>
    <t>[36]</t>
  </si>
  <si>
    <t>Lucite International (2010)</t>
  </si>
  <si>
    <t>Lucite international. 2010. “ACRYLICS FOR THE FUTURE.” Ingenia 45. http://www.ingenia.org.uk/Content/ingenia/issues/issue45/harris.pdf.</t>
  </si>
  <si>
    <t>[37]</t>
  </si>
  <si>
    <t>North et al. (2010)</t>
  </si>
  <si>
    <t>North, Michael, Riccardo Pasquale, and Carl Young. 2010. “Synthesis of Cyclic Carbonates from Epoxides and CO 2.” The Royal Society of Chemistry Green Chem (12): 1514–39. doi:10.1039/c0gc00065e.</t>
  </si>
  <si>
    <t>[38]</t>
  </si>
  <si>
    <t>ADEME. 2014. “Chemical Conversion of CO2 Overview Quantification of Energy and Environmental Benefits,” no. July.</t>
  </si>
  <si>
    <t>[39]</t>
  </si>
  <si>
    <t>Recoval (2017)</t>
  </si>
  <si>
    <t>Company Website: https://www.orbix.be/nl/technologieen</t>
  </si>
  <si>
    <t>[40]</t>
  </si>
  <si>
    <t>CE Delft (2017)</t>
  </si>
  <si>
    <t>CE Delft. 2017. “CCU Market Options in the Rotterdam Harbour Industrial Complex CCU Market Options in the Rotterdam Harbour Industrial Complex.” Delft.</t>
  </si>
  <si>
    <t>[41]</t>
  </si>
  <si>
    <t>Carbonfree Chemicals</t>
  </si>
  <si>
    <t>Company Website: http://www.carbonfreechem.com/technologies/skymine</t>
  </si>
  <si>
    <t>[42]</t>
  </si>
  <si>
    <t>Perez-Fortes et al. (2016b)</t>
  </si>
  <si>
    <t>Pérez-Fortes, Mar, Jan C Schöneberger, Aikaterini Boulamanti, and Evangelos Tzimas. 2016. “Methanol Synthesis Using Captured CO 2 as Raw Material: Techno-Economic and Environmental Assessment.” Applied Energy 161: 718–32. doi:10.1016/j.apenergy.2015.07.067.</t>
  </si>
  <si>
    <t>[43]</t>
  </si>
  <si>
    <t>Manzini et al. (2017)</t>
  </si>
  <si>
    <t>Manzini, Simone, Núria Huguet, Oliver Trapp, Rocco A Paciello, and Thomas Schaub. 2017. “Synthesis of Acrylates from Olefins and CO 2 Using Sodium Alkoxides as Bases.” Catalysis Today 281: 379–86. doi:10.1016/j.cattod.2016.03.025.</t>
  </si>
  <si>
    <t>[44]</t>
  </si>
  <si>
    <t>Nelson et al. (Year Unknown)</t>
  </si>
  <si>
    <t>Nelson, Thomas O, Luke J I Coleman, Raghubir P Gupta, Wojciech Jozewicz, Carl Singer, and Nick Hutson. 2017. “Dry Carbonate; Sorbent Technology for CO 2 Removal from Flue Gas of Existing Coal-Fired Power Plants.” Accessed November 24. https://www.netl.doe.gov/File Library/Research/Coal/ewr/co2/dry-carbonate-process-43089-aug08.pdf.</t>
  </si>
  <si>
    <t>[45]</t>
  </si>
  <si>
    <t>Von Der Assen et al. (2017)</t>
  </si>
  <si>
    <t>Assen, Niklas Von Der, and André Bardow. 2017. “Life Cycle Assessment of Polyols for Polyurethane Production Using CO 2 as Feedstock: Insights from an Industrial Case Study.” Accessed June 22. doi:10.1039/c4gc00513a.</t>
  </si>
  <si>
    <t>[46]</t>
  </si>
  <si>
    <t>ArcelorMittal (2015)</t>
  </si>
  <si>
    <t>ArcelorMittal Steel. 2015. “Project; Steelanol; First Commercial Project for Advanced Bio-Fuel Production from Waste Gas.” http://www.vlaamseklimaattop.be/sites/default/files/atoms/files/ArcelorMittal - project Steelanol.pdf.</t>
  </si>
  <si>
    <t>[47]</t>
  </si>
  <si>
    <t>JRC (2013)</t>
  </si>
  <si>
    <t>Bocin-dumitriu, Andrei, Mar Perez, Thea Sveen, and Andrei Bocin-dumitriu. 2013. “Carbon Capture and Utilisation Workshop Background and Proceedings.” doi:10.2790/11560.</t>
  </si>
  <si>
    <t>[48]</t>
  </si>
  <si>
    <t>Hasliza Bahruji et al. (2016)</t>
  </si>
  <si>
    <t>Pd/ZnO catalysts for direct CO2 hydrogenation to methanol</t>
  </si>
  <si>
    <t>[49]</t>
  </si>
  <si>
    <t>University Stuttgart (2015)</t>
  </si>
  <si>
    <t>Universität Stuttgart. 2015. “Verbundprojekt Sunfire Herstellung von Kraftstoffen Aus CO2 Und H2O Unter Nutzung Regenerativer Energie,” 62.</t>
  </si>
  <si>
    <t>[50]</t>
  </si>
  <si>
    <t>Covestro (2014)</t>
  </si>
  <si>
    <t>Method for producing polycarbonate polyols by the immortal polymerization of cyclic carbonates (2014), Bayer Intellectual Property GmbH, Patent No: US 20140018517 A1</t>
  </si>
  <si>
    <t>[51]</t>
  </si>
  <si>
    <t>BP (2017)</t>
  </si>
  <si>
    <t>https://www.bp.com/content/dam/bp/en/corporate/pdf/energy-economics/statistical-review-2017/bp-statistical-review-of-world-energy-2017-full-report.pdf</t>
  </si>
  <si>
    <t>[52]</t>
  </si>
  <si>
    <t>Deutsche Energie-Agentur (dena) (2017)</t>
  </si>
  <si>
    <t>STUDY: E-Fuels – The potential of electricity based fuels for low emission transport in the EU</t>
  </si>
  <si>
    <t>[53]</t>
  </si>
  <si>
    <t>BCG (2013)</t>
  </si>
  <si>
    <t>Boston Consulting Group. 2013. “The Cement Sector: A Strategic Contributor to Europe’s Future.” Accessed December 13. https://cembureau.eu/media/1505/strategiccontributoreurope_bcg_2013-03-06.pdf.</t>
  </si>
  <si>
    <t>[54]</t>
  </si>
  <si>
    <t>Kunststoff Information (2016)</t>
  </si>
  <si>
    <t xml:space="preserve">Kunststoff Information (2016): Marktpreise der POM-Produktion, Bad Homburg; https://www.kiweb.de/default.aspx?pageid=22222&amp;typ=100047 ;Accessed: 14. April 2016.
</t>
  </si>
  <si>
    <t>Product</t>
  </si>
  <si>
    <t>[55]</t>
  </si>
  <si>
    <t>CO2 Use</t>
  </si>
  <si>
    <t>Reaction</t>
  </si>
  <si>
    <t>Chem. Formula</t>
  </si>
  <si>
    <t>Molar Mass Products [g/mol]</t>
  </si>
  <si>
    <t>CO2 molecules used</t>
  </si>
  <si>
    <t>Molar Mass CO2 [g/mol]</t>
  </si>
  <si>
    <t>Molar Mass C [g/mol]</t>
  </si>
  <si>
    <t>CO2 binding capacity (kgCO2/kgProduct) (per molecule, which is the same)</t>
  </si>
  <si>
    <t>C binding capacity (kgC/kgProduct)</t>
  </si>
  <si>
    <t>Source</t>
  </si>
  <si>
    <t>Polycarbonate (BisA-PC)</t>
  </si>
  <si>
    <t>BASF news releases 2017</t>
  </si>
  <si>
    <t>https://www.basf.com/de/company/news-and-media/news-releases/2017/08/p-17-293.html</t>
  </si>
  <si>
    <t>[56]</t>
  </si>
  <si>
    <t xml:space="preserve">Sunfire Website </t>
  </si>
  <si>
    <t xml:space="preserve"> http://www.sunfire.de/de/ </t>
  </si>
  <si>
    <t>[57]</t>
  </si>
  <si>
    <t>Carbon Engineering Website</t>
  </si>
  <si>
    <t>http://carbonengineering.com/about-a2f/</t>
  </si>
  <si>
    <t>Direct</t>
  </si>
  <si>
    <t>step 1: ethylene oxide + CO2 &gt; ethylene carbonate (see above)
Step 2: ethylene carbonate + MeOH &gt;  DMC + ethylene glycol (see above) 
Step 3: DMC + phenol &gt; methylphenyl carbonate + MeOH
Step 4: diphenyl carbonate + bisphenol A &gt; amorphous prepolymer &gt; polymerisation</t>
  </si>
  <si>
    <t xml:space="preserve">(C15H16O2 CO)n
</t>
  </si>
  <si>
    <t>Methanol</t>
  </si>
  <si>
    <t>CO2 + 3 H2 &gt; CH3OH + H2O</t>
  </si>
  <si>
    <t>CH3OH</t>
  </si>
  <si>
    <t>in[42]: 1,46 co2/t methanol demand and 0,54 t co2/t methanol saved compared to conventional plant</t>
  </si>
  <si>
    <t>polyethercarbonate polyol</t>
  </si>
  <si>
    <t>propylene oxide + CO2 &gt; DMC (double metal cyanide catalyst)/OH-starter &gt; polyethercarbonate polyol (main product ~90%) + cyclic propylene carbonate (byproduct ~10%)</t>
  </si>
  <si>
    <t>(C4H6O3)n</t>
  </si>
  <si>
    <t>[45], [50]</t>
  </si>
  <si>
    <t>Polyols for Polyurethane (PU) foams production</t>
  </si>
  <si>
    <t>Indirect</t>
  </si>
  <si>
    <t>Isocyanides + CCU polyethercarbon polyol</t>
  </si>
  <si>
    <t>depends on isocyanide</t>
  </si>
  <si>
    <t>&lt;1</t>
  </si>
  <si>
    <t>Covestro general publication</t>
  </si>
  <si>
    <t>Synthetic fuels (Cn hydrocarbons) ??? or further processing to diesel only?</t>
  </si>
  <si>
    <t>nCO2 + yH2 &gt; CnHy</t>
  </si>
  <si>
    <t>Multi Output</t>
  </si>
  <si>
    <t xml:space="preserve">1 mol CO from CO2 for every Carbon atom in the product mix </t>
  </si>
  <si>
    <t>Calcium carbonate</t>
  </si>
  <si>
    <t>CaO/MgO + CO2 + H2O &gt; CaCO3 + H2O</t>
  </si>
  <si>
    <t>CaCO3</t>
  </si>
  <si>
    <t>CO2 + CaO + H2O &gt; CaCO3 + Ca(OH)2</t>
  </si>
  <si>
    <t>Mono oxymethyl ether</t>
  </si>
  <si>
    <t>2 CH3OH + COH2 &gt; CH3OCH2OCH3 + H2O</t>
  </si>
  <si>
    <t>C3H5O2</t>
  </si>
  <si>
    <t>Calculation based on propylene oxide + CO2 &gt; polyethylene or polypropylene carbonate</t>
  </si>
  <si>
    <t>Polyethylene (PE)</t>
  </si>
  <si>
    <t>Complete production process</t>
  </si>
  <si>
    <t>(C2H4)n</t>
  </si>
  <si>
    <t>Polyoxymethylene (PA, POM)</t>
  </si>
  <si>
    <t>(CH2O)n</t>
  </si>
  <si>
    <t>Polypropylene (PP)</t>
  </si>
  <si>
    <t>(C3H6)n</t>
  </si>
  <si>
    <t>Sodium carbonate</t>
  </si>
  <si>
    <t>Na2CO3(s) + CO2(g) + H2O(g) ↔ 2NaHCO3(s)</t>
  </si>
  <si>
    <t>NaHCO3</t>
  </si>
  <si>
    <t>No Stoichiometric Data</t>
  </si>
  <si>
    <t>Ethanol</t>
  </si>
  <si>
    <t>C2H6O</t>
  </si>
  <si>
    <t>Methane</t>
  </si>
  <si>
    <t>CO2 + 4 H2 &gt; CH4 + 2 H2O</t>
  </si>
  <si>
    <t>CH4</t>
  </si>
  <si>
    <t>Ethylene</t>
  </si>
  <si>
    <t>Depend on specific process setup</t>
  </si>
  <si>
    <t>C2H4</t>
  </si>
  <si>
    <t>Propylene</t>
  </si>
  <si>
    <t>C3H6</t>
  </si>
  <si>
    <t>CCU-Route</t>
  </si>
  <si>
    <t>Chemical Group</t>
  </si>
  <si>
    <t>Technology</t>
  </si>
  <si>
    <t>TRL</t>
  </si>
  <si>
    <t>Projects</t>
  </si>
  <si>
    <t>Environmental assessment</t>
  </si>
  <si>
    <t>Shortlist</t>
  </si>
  <si>
    <t>Sources</t>
  </si>
  <si>
    <t>Financial indicators</t>
  </si>
  <si>
    <t>Product price [EUR/t]</t>
  </si>
  <si>
    <t>Production volume [Mt]</t>
  </si>
  <si>
    <t>Imports to EU 
[Mt]</t>
  </si>
  <si>
    <t>Time to commercialization</t>
  </si>
  <si>
    <t>Financial gap for large-scale demonstration projects</t>
  </si>
  <si>
    <t xml:space="preserve">Technical advancements necessary </t>
  </si>
  <si>
    <t>Replication potential</t>
  </si>
  <si>
    <t>Check for LCA data</t>
  </si>
  <si>
    <t>CO2 binding capacity (kgCO2/kgProduct)</t>
  </si>
  <si>
    <t>Usage</t>
  </si>
  <si>
    <t>Estimated retention time from usage</t>
  </si>
  <si>
    <t>Chemical non-hydrogenative</t>
  </si>
  <si>
    <t>Polymers</t>
  </si>
  <si>
    <t>Direct &amp; indirect</t>
  </si>
  <si>
    <t>7-8</t>
  </si>
  <si>
    <t>Asahi Kasei industrial process with 6 small scale factories worldwide</t>
  </si>
  <si>
    <t xml:space="preserve">ProdCom Unit Value 2015 Data for EU28 </t>
  </si>
  <si>
    <t>ProdCom 2015 Data for EU28</t>
  </si>
  <si>
    <t>Material</t>
  </si>
  <si>
    <t>[3],[27]</t>
  </si>
  <si>
    <t>Chemical hydrogenative</t>
  </si>
  <si>
    <t>Alcohol</t>
  </si>
  <si>
    <t>Direct hydrogenation</t>
  </si>
  <si>
    <t>Chemical, Fuel</t>
  </si>
  <si>
    <t>[5],[27],[47],[48],[26],[55]</t>
  </si>
  <si>
    <t>ProdCom Unit Value 2015 Data for EU28  for final product polyurethane</t>
  </si>
  <si>
    <t>ProdCom 2015 Data for EU28  for final product polyurethane</t>
  </si>
  <si>
    <t>LCA available</t>
  </si>
  <si>
    <t>Hydrocarbon</t>
  </si>
  <si>
    <t>4-5</t>
  </si>
  <si>
    <t>sunfire GmbH in Dresden (Germany) produces fuels by FT-synthesis on pilot scale (circa 160 L/day); Sandia Laboratories [2] (USA) produces synthetic diesel from CO2 and energy from solar furnance; Air Fuel Synthesis [2] (UK) produces A1 aviation fuels (1L/day) with wind energy; Carbon Engineering (USA) at lower TRL [57]</t>
  </si>
  <si>
    <t>sunfire: Both. Large-scale demonstration plants would be needed to reduce technological risk and unit-cost (which are very dependend on plant-size).*</t>
  </si>
  <si>
    <t>Fuel</t>
  </si>
  <si>
    <t>[51],[52],[26],[30];[56]</t>
  </si>
  <si>
    <t>Inorganic</t>
  </si>
  <si>
    <t>Inorganic carbonate</t>
  </si>
  <si>
    <t>Mineralisation/Carbonation to OPC (=Ordinary Portland Cement) substitute</t>
  </si>
  <si>
    <t>8</t>
  </si>
  <si>
    <t xml:space="preserve">Carbstone &amp; Recoval (BEL), Carbon 8 (UK), HeidelbergCement: CO2min (DE) (project just started; product range to be identified) </t>
  </si>
  <si>
    <t>ProdCom Unit Value 2015 Data for EU28</t>
  </si>
  <si>
    <t xml:space="preserve">ProdCom Unit Value 2015 Data for EU28 is 4.66 Mt/y (seems to little, does not match with source)
EU production of cement in 2011 is 260 Mt/y [53]
</t>
  </si>
  <si>
    <t>Carbstone/Recoval: pilot plant since 2013</t>
  </si>
  <si>
    <t>low</t>
  </si>
  <si>
    <t>[12],[13],[39],[40]</t>
  </si>
  <si>
    <t>Mono oxymethyl ether (OME1)</t>
  </si>
  <si>
    <t>Ether</t>
  </si>
  <si>
    <t>Ineos Process from methanol and formaldehyde</t>
  </si>
  <si>
    <t>Dechema: high potential as fuel substitution (PtX) siehe zB. http://dechema.de/OME2017.html</t>
  </si>
  <si>
    <t>No Results</t>
  </si>
  <si>
    <t>Polymerisation from MeOH via formaldehyde polymerisation</t>
  </si>
  <si>
    <t>German market price 2016 [54]</t>
  </si>
  <si>
    <t>RTI’s Dry Carbonate CO2 capture system, carbonation of sodium bi carbonate</t>
  </si>
  <si>
    <t>6-8</t>
  </si>
  <si>
    <t>The company/institute RTI has a equiped a pilot plant with a respective system, but no industrial usage</t>
  </si>
  <si>
    <t>No result, reaction known</t>
  </si>
  <si>
    <t>Chemical</t>
  </si>
  <si>
    <t>Biological</t>
  </si>
  <si>
    <t>Lanzatechs Steelanol process</t>
  </si>
  <si>
    <t>[40],[46]</t>
  </si>
  <si>
    <t>Alkane</t>
  </si>
  <si>
    <t>[5],[27],[26]</t>
  </si>
  <si>
    <t>MikroBio (Viessmann Group)</t>
  </si>
  <si>
    <t>[5],[40]</t>
  </si>
  <si>
    <t>Alkene</t>
  </si>
  <si>
    <t>via Methanol-to-Olefins from MeOH (DME as intermediate)</t>
  </si>
  <si>
    <t>LCA available, methanol from direct hydrogenation via MTO to ethylene/propylene</t>
  </si>
  <si>
    <t>[5],[26]</t>
  </si>
  <si>
    <t>Not used in Europe, but widely in China</t>
  </si>
  <si>
    <t>Polymerisation from ethylene via MTO</t>
  </si>
  <si>
    <t>see ethylene</t>
  </si>
  <si>
    <t>ProdCom Unit Value 2015 Data for EU28  for linear Polyethylene</t>
  </si>
  <si>
    <t>ProdCom 2015 Data for EU28 for linear Polyethylene</t>
  </si>
  <si>
    <t>LCA available, methanol from direct hydrogenation via MTO to ethylene/propylene and further polymerisation</t>
  </si>
  <si>
    <t>Polymerisation from propylene via MTO</t>
  </si>
  <si>
    <t>see propylene</t>
  </si>
  <si>
    <t>ProdCom Unit Value 2015 Data for EU28 for linear Polypropylene</t>
  </si>
  <si>
    <t>ProdCom 2015 Data for EU28 for linear Polypropylene</t>
  </si>
  <si>
    <t>no</t>
  </si>
  <si>
    <t>yes</t>
  </si>
  <si>
    <t xml:space="preserve">15% in diesel fuel as additive possible:
https://www.kfz-betrieb.vogel.de/synthetischer-diesel-aus-kraftwerksabgasen-a-632479/
http://news.bio-based.eu/klimaneutral-fahren-continental-testet-erfolgreich-synthetischen-diesel-ersatzkraftstoff-ome/
</t>
  </si>
  <si>
    <t>ProdCom 2015 Data for EU28
Dechema [26]: 17 Mt/year (Europe)</t>
  </si>
  <si>
    <t>yes (through PE)</t>
  </si>
  <si>
    <t>yes (through PP)</t>
  </si>
  <si>
    <t>yes (sunfire LCA data)</t>
  </si>
  <si>
    <t>Polymerisation (Asahi Kasei process in 4 steps) from carbon dioxide and ethylene oxide</t>
  </si>
  <si>
    <t>Asai Kasei's process has economic advantages to the conventional phosgene route both in the plant construction cost and in the feedstock cost</t>
  </si>
  <si>
    <t>Industrial small scale plants by Asahi Kasei</t>
  </si>
  <si>
    <t>Mass flow data available from reaction; energy data not available</t>
  </si>
  <si>
    <t>CRI (Iceland), Mitsui Chemicals (Japan); BASF and bse Engineering (Germany)</t>
  </si>
  <si>
    <t>ProdCom Unit Value 2015 Data for EU28; 
World market price 300-350 USD/t (acc. to MMSA)</t>
  </si>
  <si>
    <t>Synthesis of polyethercarbonate polyols by copolymerization of carbon dioxide and epoxides and further processing of the polyethercarbonate polyols to polyurethane (PU) foams;
Byproduct: cyclic propylene carbonate;
Catalyst: DMC (double metal cyanide);
Starter: OH-starter;
Target products are Polyurethane (PU) foams from CCU polyols and isocyanates</t>
  </si>
  <si>
    <t>Economic advantages to conventional products due to less expensive carbon source (carbon dioxide)</t>
  </si>
  <si>
    <t>Process development for large scale production of polyurethanes based on CO2 polymers</t>
  </si>
  <si>
    <t>High</t>
  </si>
  <si>
    <t>[58]</t>
  </si>
  <si>
    <t>Covestro Deutschland AG Website</t>
  </si>
  <si>
    <t>www.covestro.com</t>
  </si>
  <si>
    <t>Synthetic fuels</t>
  </si>
  <si>
    <t>High temperature electrolysis (SOEC) and inverse CO-shift of CO2 followed by Fischer Tropsch synthesis to Cn hydrocarbons</t>
  </si>
  <si>
    <t>LCA available in MJ; no information on Fischer-Tropsch carbon content/ product composition; no information whether FT mixture is further processed to diesel</t>
  </si>
  <si>
    <t>Carbstone: no adding of expensive binders such as cement neccesary, which makes possible considerable cost savings</t>
  </si>
  <si>
    <t>Large scale production of company Ineos, Mainz, Germany; Continental has tested OME in vehicles (15% in diesel fuel)</t>
  </si>
  <si>
    <t>1,5 EUR/L Diesel equivalent (converted with diesel/gas oil density [51], source:
http://wissenschaftstag.metropolregionnuernberg.de/fileadmin/wissenschaftstag/WT16/Downloads/WT16-Mobilitaet-Jess-Maus.pdf )</t>
  </si>
  <si>
    <t>DreamReaction, DreamProduction, Dream Resource  (BMBF funded projects): manufacturing of polyether carbonate polyols  with 20% CO2 content "Cardyon" for polyurethanes in pilot plant by the company Covestro;
Saudi Aramco (former Novomer) manufactures polyols with 40% CO2 content, Ford will start to use the product Converge©Polyols as polyurethanes in 2018 [40]</t>
  </si>
  <si>
    <t>Polyurethane foams from CO2 Polyols already commercial produced in pilot plant by Covestro; Belgian Recticel produced foam from Covestro`s CO2 polyol in 2016;
Saudi Aramco's Converge polyols to be used in automotive applications (polyurethanes) by Ford in 2018</t>
  </si>
  <si>
    <t>LCA available for Covestro`s polyols with 20% CO2 content</t>
  </si>
  <si>
    <t>[45], [2],[40]</t>
  </si>
  <si>
    <t>Covestro: For our topic, price of CO2 and H2 is not the driver - it is mainly capital invest and packoff time effected by high investments*</t>
  </si>
  <si>
    <t>Covestro: 5+ years*</t>
  </si>
  <si>
    <t>Covestro: Small demonstration plants range from 1 to 3 Mio Euro - sufficient for market introduction*</t>
  </si>
  <si>
    <t>Covestro: Polyol and polymer synthesis*</t>
  </si>
  <si>
    <t>Covestro: given*</t>
  </si>
  <si>
    <t>LCA available: methanol from direct hydrogenation via formaldehyde and polymerisation of para-formaldehyde to POM</t>
  </si>
  <si>
    <t>Source: https://lirias.kuleuven.be/bitstream/123456789/517382/1/Soda+ash+case+study+CfSG.pdf ; conversion of USD to EUR 2015: 0,90090 EUR (Oanda)</t>
  </si>
  <si>
    <t>EU production of soda ash 2013; source: https://lirias.kuleuven.be/bitstream/123456789/517382/1/Soda+ash+case+study+CfSG.pdf</t>
  </si>
  <si>
    <t>EU imports of soda ash 2013; source: https://lirias.kuleuven.be/bitstream/123456789/517382/1/Soda+ash+case+study+CfSG.pdf</t>
  </si>
  <si>
    <t>[38],[44]</t>
  </si>
  <si>
    <t>Steelanol Process, fermentation of blast furnace gases to ethanol or other organic oxo-chemicals</t>
  </si>
  <si>
    <t>Ethanol price (Jan 2015) : 5,40 EUR/L
(dropped 30% since 2013);
source: http://epure.org/media/1215/epure_state_industry2015_web.pdf;
converted 1L = 0,0079 t ethanol; source: https://www.bdbe.de/daten/umrechnung-und-formeln</t>
  </si>
  <si>
    <t>production capacity: ePURE (members and non members) bioethanol: 6,4 bio litres in 2016 , converted with density of 790 kg/m3;
source: http://epure.org/media/1610/2016-industry-statistics.pdf</t>
  </si>
  <si>
    <t>Currently not available; LCA expected till end 2018</t>
  </si>
  <si>
    <t>Hydrogenation, Sabatier reaction/ methanation</t>
  </si>
  <si>
    <t>Audi e-gas (PtG plant in Werlte, Germany)</t>
  </si>
  <si>
    <t>Natural gas production [billion cubic metres, 2016], EU: 118,2 = 87,468 Mt LNG [51]</t>
  </si>
  <si>
    <t>Natural gas imports to Europe (Turkey imports substracted) [biollion cubic metres, 2016) : 378,4 mio t NG= 280,016 mio t LNG  [51]</t>
  </si>
  <si>
    <t xml:space="preserve">Audi: competitiveness depends on political framework* </t>
  </si>
  <si>
    <t>Audi: 0*</t>
  </si>
  <si>
    <t>Audi: high (wordwide application possible)*</t>
  </si>
  <si>
    <t>Sabatier reaction/ Methanation</t>
  </si>
  <si>
    <t>via MTO( Methanol-to-Olefins) and DME as intermediate</t>
  </si>
  <si>
    <t xml:space="preserve">Direct electrocatalytic conversion of CO2 to ethylene: eEthylene (Siemens), funded by BMBF, TRL 3-4;
widely applied in China </t>
  </si>
  <si>
    <t>ProdCom 2015 Data for EU28;
21,7 Mt/year (Europe) [26]</t>
  </si>
  <si>
    <t>Economic gap of factor 2 concerning the price per tonne of product; 
new investment in methanol and MTO plants would be necessary</t>
  </si>
  <si>
    <t>Product cost [EUR/t]</t>
  </si>
  <si>
    <t xml:space="preserve">assumptions: operation time 7000 h/year, power costs 50 €/MWh); 
826 €/t (operation time 3000 h/year, power costs 50€/MWh); other source “green methanol” production at 600 €/t [26]
</t>
  </si>
  <si>
    <t>Assumption: 30% less than market price viable? Margin back calculation?</t>
  </si>
  <si>
    <t>At the moment, the costs of e-fuels are high (up to 4.50 €/L diesel equivalent);
target costs of ~ 1 €/L diesel equivalent appear possible with imports from regions with very good solar and wind power conditions [52]"</t>
  </si>
  <si>
    <t>Diesel price EU 28 weighted average (15.01.2018). Source: http://ec.europa.eu/energy/observatory/reports/latest_prices_with_taxes.pdf
1000 L Diesel = 840 kg = 0,84 t [51]</t>
  </si>
  <si>
    <t>sunfire's synthetic diesel production costs: 1,24 €/L at 50€/MWh; 1000 L Diesel = 840 kg = 0,84 t [51];
cost range of diesel and jet fuel between 1,2 - 1,5 €/L; two times higher than conventional fuel (fossil crude) = 0,25- 0,6 €/L [26]</t>
  </si>
  <si>
    <t>Styring et al. (2011)</t>
  </si>
  <si>
    <t>Carbonation process: 60 - 100 €/t CO2 avoided without capture system [2]</t>
  </si>
  <si>
    <t>At the moment, the costs of e-fuels are high (up to 4.50 € per liter diesel equivalent); target costs of approximately 1 € per liter diesel equivalent appear possible with imports from regions with very good solar and wind power conditions [52]</t>
  </si>
  <si>
    <t>Production costs: 2000 - 3500 EUR/t (operating hours of 7000h/yr and electricity price of 50€/MWh) [26]</t>
  </si>
  <si>
    <t>converted from 4,93 USD /mio Btu LNG; assumed desitiy of natural gas: 0,8 kg/m3 ; LNG converted into NG [51];
USD in EUR (2016) = 0,9 (Oanda);
reference fossil methane costs: 154 € - 785 € in the OECD countries in 2014 [26]</t>
  </si>
  <si>
    <t>economic gap of factor 2 to conventional ethylene</t>
  </si>
  <si>
    <t>Average: production costs: 2000 - 3500 EUR/t (operating hours of 7000h/yr and electricity price of 50€/MWh) [26]</t>
  </si>
  <si>
    <t>Average: production costs of 680 - 1450 EUR/t of ethylene [26]</t>
  </si>
  <si>
    <t xml:space="preserve">ProdCom Unit Value 2015 Data for EU28; 
816 €/t [26]
</t>
  </si>
  <si>
    <t xml:space="preserve">https://ihsmarkit.com/pdf/Scorecard-Polyethylene-Q12014_134809110913052332.pdf
</t>
  </si>
  <si>
    <t>Time to commercialisation [years]</t>
  </si>
  <si>
    <t>50 mio €</t>
  </si>
  <si>
    <t>dependent on plant size</t>
  </si>
  <si>
    <t>1-3 mio € (small demonstation plant)</t>
  </si>
  <si>
    <t>Financial gap for large-scale demonstration projects [€]</t>
  </si>
  <si>
    <t>high</t>
  </si>
  <si>
    <t>Medium</t>
  </si>
  <si>
    <t>Low</t>
  </si>
  <si>
    <t>Cost of Production [EUR/t]</t>
  </si>
  <si>
    <r>
      <t xml:space="preserve">LCA for direct hydrogenation available (process might not be similar to CRI. i.e. indirect hydrogenation in an integrated process);
</t>
    </r>
    <r>
      <rPr>
        <sz val="10"/>
        <color rgb="FF0000FF"/>
        <rFont val="Calibri"/>
        <family val="2"/>
        <scheme val="minor"/>
      </rPr>
      <t>CRI: Based on an annually audited certification  process our product achieves 85-90% reduction of CO2 emissions compared to the fossil alternative on a lifecycle basis based on the methodology of assessment described in EU's Renewable Energy Directive *</t>
    </r>
  </si>
  <si>
    <r>
      <t>PlasticsEurope, Covestro (early R&amp;D stage)
C</t>
    </r>
    <r>
      <rPr>
        <sz val="11"/>
        <color rgb="FF0000FF"/>
        <rFont val="Calibri"/>
        <family val="2"/>
        <scheme val="minor"/>
      </rPr>
      <t>ovestro: TRL 5-6*</t>
    </r>
  </si>
  <si>
    <r>
      <t xml:space="preserve">Plastics Information Europe (2014); figure corresponding to demand in the Netherlands and Germany (http://polyus.polyplastics.com/pdf/PIE_232910_POM.pdf)
</t>
    </r>
    <r>
      <rPr>
        <sz val="10"/>
        <color rgb="FF0000FF"/>
        <rFont val="Calibri"/>
        <family val="2"/>
        <scheme val="minor"/>
      </rPr>
      <t>Covestro: For the POM plastics market: ca. 10% in 2030 is a first indication, above 50 kt = 0,05 Mt, based on market intelligence and own considerations *</t>
    </r>
  </si>
  <si>
    <t>8-9</t>
  </si>
  <si>
    <t>Abbreviation</t>
  </si>
  <si>
    <t>Share of Imports</t>
  </si>
  <si>
    <t>CO2 binding volume (MtCO2)</t>
  </si>
  <si>
    <t xml:space="preserve">hydrogen loss by water formation is an unavoidable drawback in the production of SNG as the amount of renewable hydrogen needed in the process doubles [26]; 
high purity gas feed stream for methanation needed [26];
Audi: air capture (in large perspective)*
PtG grid integration necessary*
</t>
  </si>
  <si>
    <t>Fuels</t>
  </si>
  <si>
    <t>‘Middle distillates’ consist of jet and heating kerosenes and gas and diesel oils (including marine bunkers) EU (2016): 7020 thousand barrels daily, converted with avergae of kerosene and diesel density)= 334,38015 Mt/year [51];
50% of 334 Mt according to sunfire;
Sunfire: Up to 50% of the european mobility sector (based on dena study) due to limited alternatives in the hard-to-electrify sectors such as shipping and aviation. Additionally there are large market shares of the chemical sectors which are dependend on liquid hydrocarbons as a resource; only look at specific markets for sustainable products*)</t>
  </si>
  <si>
    <t>Sunfire fuels:
2015: Demo plant in Dresden, Germany
2017: Introduction of „blue crude“ (diesel fuel) with target price &lt; 2 €/L
2020: Commercial plant in Norway with (supplies up to 13.000 cars with e-fuel (8.000 t/year) and annually avoids 21.000 t of CO2 emissions from fossil fuels);
Economic viability dependent on regulatory frameworks and political incentives: estimated marketable in 2 years;
sunfire: 2021 (3 years)*</t>
  </si>
  <si>
    <t>Affordable electrolysis is key enabler
sunfire: H2 and CO production by electrolysis (e.g. through a SOEC Co-Electrolysis)*</t>
  </si>
  <si>
    <t>depends highly on vailability of renewable energy 
sunfire: very high*</t>
  </si>
  <si>
    <t>CC</t>
  </si>
  <si>
    <t>OME1</t>
  </si>
  <si>
    <t>PP</t>
  </si>
  <si>
    <t>MeOH</t>
  </si>
  <si>
    <t>Economic indicators [42]:
CAPEX, OPEX (fixed &amp; variable) etc. table 3
Financial indicators  [42]:
Breakeven values (€/t) for NPV = 0 compared to base case price (€/t):
CO2: -221.7 vs. 0
H2: 1453,3 vs. 3090
MeOH: 723,6 vs. 400
variable costs: (€/tMeOH) = 641,48 (CCU) vs. 358,08 (conventional)
costs of 'CO2 not produced' = 600€/t CO2
CRI: Under current conditions in power markets in some European countries where renewable energy or stranded hydrogen are available and CO2 can be sourced in a simple way, a positive NPV of a plant with 5 year return on investment is possible, but only when the product is sold into the existing biofuel market with an energy price premium.
Prodcut competitive with products derived from form of biomass. It can be competitive with fossil products in special cases based on the use of  hydrogen extracted from waste gas streams. 
A market volume of 6 million tons/year of fuel required by the EU's Renewable Energy Directive post 2020. *</t>
  </si>
  <si>
    <t>Catalysts are commercially available; number of pilot plants are in operation (e.g. by Mitsui Chemicals in Japan producing 100tMeOH/year and Carbon Recycling International in Iceland producting 5Mt MeOH/year); 
CRI: end of 2020*</t>
  </si>
  <si>
    <t xml:space="preserve">100% renewable energy based methanol needs subsidies to be competitive even in 'best case scenrio' (high level of operating hours and low renewable electricity price); key is CAPEX (75% electrolyser costs); major cost reductions by economies of scale are not expected [26];
CRI: Financial gap for investment cost for a commercial plant is on the order of 50 million Euros. Product pricing is on par with bio-derived products but approximately 2x higher than fossil *
</t>
  </si>
  <si>
    <t>Selective catalyst that can activate carbon dioxide under mild conditions with a high methanole selectivity (reaction to methanol competes with RWGS (to CO) and methanation) [48] and less sensitive to inhibition by high carbon dioxide and water concentrations to improve productivity [26];
Renewable and affordable hydrogen must be available: electrolysers represent 75% of the total installed costs and therefore predominate the capital costs &gt; reduction of electrolyser costs is key to further reduce overall production costs [26];
Explore small scale systems e.g. coupled to biogas plants with fast start/shut-down operations [26];
Increase scale of demo plants and build up operation experience [26];
CRI: Scale up of manufacturing key equipment and further operational experience. No technology breakthroughs are required.*</t>
  </si>
  <si>
    <t>Dependent on the availability of low-cost and carbon-free hydrogen, i.e. hydrogen from water electrolysis using renewable electricity;
CRI: he technology is highly replicable and can be used in various industries, locations and using diverse energy sources with low carbon intensity. *</t>
  </si>
  <si>
    <t>EtOH</t>
  </si>
  <si>
    <t>PE</t>
  </si>
  <si>
    <t>SC</t>
  </si>
  <si>
    <t>PU</t>
  </si>
  <si>
    <t>POM</t>
  </si>
  <si>
    <t>PlasticsEurope, Covestro (early R&amp;D stage)
Covestro: TRL 5-6*</t>
  </si>
  <si>
    <t>Plastics Information Europe (2014); figure corresponding to demand in the Netherlands and Germany (http://polyus.polyplastics.com/pdf/PIE_232910_POM.pdf)
Covestro: For the POM plastics market: ca. 10% in 2030 is a first indication, above 50 kt = 0,05 Mt, based on market intelligence and own considerations *</t>
  </si>
  <si>
    <t>BisA-PC</t>
  </si>
  <si>
    <t>[51],[52],[26],[30],[56]</t>
  </si>
  <si>
    <t>Market Segment</t>
  </si>
  <si>
    <t>Chemical/Fuel</t>
  </si>
  <si>
    <t>Mineral</t>
  </si>
  <si>
    <t>Polymer</t>
  </si>
  <si>
    <t>[59]</t>
  </si>
  <si>
    <t>A. Ramirez et al.(2017)</t>
  </si>
  <si>
    <t>Prospective techno-economic and environmental assessment of carbon capture at  a refinery and CO2 utilisation in polyol synthesis</t>
  </si>
  <si>
    <t>Ethanol price (Jan 2015) : 0,46 EUR/L
(dropped 30% since 2013);
source: http://epure.org/media/1215/epure_state_industry2015_web.pdf;
converted 1L = 0,0079 t ethanol; source: https://www.bdbe.de/daten/umrechnung-und-formeln</t>
  </si>
  <si>
    <t>Secil Portugal; Taiwan Cement, Taiwan; Votorantim-Canada</t>
  </si>
  <si>
    <t>https://www.indexmundi.com/agriculture/?country=eu&amp;commodity=soybean-meal&amp;graph=imports</t>
  </si>
  <si>
    <t>https://www.ocl-journal.org/articles/ocl/full_html/2014/04/ocl140021/ocl140021.html</t>
  </si>
  <si>
    <t>[60]</t>
  </si>
  <si>
    <t>J. Ruiz (2016)</t>
  </si>
  <si>
    <t>Towards industrial products from microalgae</t>
  </si>
  <si>
    <t>2-20 Euro/kg depending on scale and country
[60]</t>
  </si>
  <si>
    <t>2000 - 20000 (average for the graph?)</t>
  </si>
  <si>
    <t>Proteins</t>
  </si>
  <si>
    <t>1-25 Euro/kg depending on quality and application [Jan Theulen, HeidelbergCement]; price is averaged</t>
  </si>
  <si>
    <t>Microalgae for proteins</t>
  </si>
  <si>
    <t>Nutrition additives/High value chemical</t>
  </si>
  <si>
    <t>Total EU Market Volume [Mt/year]</t>
  </si>
  <si>
    <t>Total EU production and Imports Volume [Mt/year]</t>
  </si>
  <si>
    <t>Economic Volume [billion €]</t>
  </si>
  <si>
    <t>Cement Substitute / Additive. Cement Market most promising; other markets (glass, inertisation of gases) exist and could be added, but for this evaluation cement is the core market</t>
  </si>
  <si>
    <t>Further Explanation</t>
  </si>
  <si>
    <t>Proteins from microalgae</t>
  </si>
  <si>
    <t>Proteins from microalgae (animal feed)</t>
  </si>
  <si>
    <t>Protein production in microalgae</t>
  </si>
  <si>
    <t>Discussion with Jan Theulen from HeidelbergCement</t>
  </si>
  <si>
    <t>Comment</t>
  </si>
  <si>
    <t>We assumed composition of conventional diesel</t>
  </si>
  <si>
    <t>CO2 binding capacity [kgCO2/kg product]</t>
  </si>
  <si>
    <t>CO2-fixation by micro-algae in closed reactor, using flue gas; photosynthesis</t>
  </si>
  <si>
    <t>sunfire GmbH in Dresden (Germany) produces fuels by FT-synthesis on pilot scale (circa 160 L/day); Sandia Laboratories [2] (USA) produces synthetic diesel from CO2 and energy from solar furnace; Air Fuel Synthesis [2] (UK) produces A1 aviation fuels (1L/day) with wind energy; Carbon Engineering (USA) at lower TRL [57]</t>
  </si>
  <si>
    <r>
      <t xml:space="preserve">‘Middle distillates’ consist of jet and heating kerosenes and gas and diesel oils (including marine bunkers) EU (2016): 7020 thousand barrels daily, converted with average of kerosene and diesel density)= 334,38015 Mt/year [51];
50% of 334 Mt according to sunfire;
</t>
    </r>
    <r>
      <rPr>
        <sz val="10"/>
        <color rgb="FF0000FF"/>
        <rFont val="Calibri"/>
        <family val="2"/>
        <scheme val="minor"/>
      </rPr>
      <t>Sunfire: Up to 50% of the European mobility sector (based on dena study) due to limited alternatives in the hard-to-electrify sectors such as shipping and aviation. Additionally there are large market shares of the chemical sectors which are dependent on liquid hydrocarbons as a resource; only look at specific markets for sustainable products*)</t>
    </r>
  </si>
  <si>
    <t xml:space="preserve">Fischer-Tropsch product composition dependent; assumption: 3,14 </t>
  </si>
  <si>
    <t>The company/institute RTI has a equipped a pilot plant with a respective system, but no industrial usage</t>
  </si>
  <si>
    <t>converted from 4,93 USD /mio Btu LNG; assumed density of natural gas: 0,8 kg/m3 ; LNG converted into NG [51];
USD in EUR (2016) = 0,9 (Oanda);
reference fossil methane costs: 154 € - 785 € in the OECD countries in 2014 [26]</t>
  </si>
  <si>
    <t>Natural gas imports to Europe (Turkey imports subtracted) [billion cubic metres, 2016) : 378,4 mio t NG= 280,016 mio t LNG  [51]</t>
  </si>
  <si>
    <t xml:space="preserve">Direct electro catalytic conversion of CO2 to ethylene: eEthylene (Siemens), funded by BMBF, TRL 3-4;
widely applied in China </t>
  </si>
  <si>
    <t>Manuela Ojan, Carbon Footprint analysis to guide climate change mitigation strategy, http://lcm-conferences.org/wp-content/uploads/2017/presentations/Monday/MO-103/5.%2020170904%20LCM%20Luxembourg%20Micro-Algae%20HeidelbergCement.pdf</t>
  </si>
  <si>
    <t>Ojan (2017)</t>
  </si>
  <si>
    <t>[61]</t>
  </si>
  <si>
    <t>[60],[61]</t>
  </si>
  <si>
    <t>Selected for Life-Cycle-Assessment</t>
  </si>
  <si>
    <t>The estimation of the CO2 binding capacity only reflects the carbon amount that is used in the final product. The indicator is a pre-screening indicator that should in no way replace regular Life-Cycle-Assessment (LCA), as emissions from production and Global Warming Impact reduction from substitution of conventional production are not considered. The LCA included in the report shows how to determine actual reduction of the Global Warming Impact.</t>
  </si>
  <si>
    <t>NA</t>
  </si>
  <si>
    <t>Actual composition unknown as Fischer-Tropsch-Mixture can be converted to various products such as synthetic diesel or kerosene</t>
  </si>
  <si>
    <t>Carbon-Footprint-Data provided by HeidelbergCement</t>
  </si>
  <si>
    <t>References (inlcuding References from Annex 1 "Long List")</t>
  </si>
  <si>
    <r>
      <rPr>
        <b/>
        <sz val="16"/>
        <color rgb="FFFF0000"/>
        <rFont val="Calibri"/>
        <family val="2"/>
        <scheme val="minor"/>
      </rPr>
      <t>DRAFT:</t>
    </r>
    <r>
      <rPr>
        <b/>
        <sz val="16"/>
        <color rgb="FF000000"/>
        <rFont val="Calibri"/>
        <family val="2"/>
        <scheme val="minor"/>
      </rPr>
      <t xml:space="preserve"> Short list: carbon capture and utilisation technologies</t>
    </r>
    <r>
      <rPr>
        <b/>
        <sz val="18"/>
        <color rgb="FF000000"/>
        <rFont val="Calibri"/>
        <family val="2"/>
        <scheme val="minor"/>
      </rPr>
      <t xml:space="preserve">
</t>
    </r>
    <r>
      <rPr>
        <sz val="9"/>
        <color rgb="FF000000"/>
        <rFont val="Calibri"/>
        <family val="2"/>
        <scheme val="minor"/>
      </rPr>
      <t>Derived from Long List criteria
Published RAW DATA for further research and to enable transparency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</si>
</sst>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30"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b/>
      <sz val="11"/>
      <name val="Calibri"/>
      <family val="2"/>
    </font>
    <font>
      <sz val="11"/>
      <name val="Calibri"/>
      <family val="2"/>
    </font>
    <font>
      <sz val="11"/>
      <color rgb="FF000000"/>
      <name val="Arial"/>
      <family val="2"/>
    </font>
    <font>
      <u/>
      <sz val="11"/>
      <color theme="10"/>
      <name val="Calibri"/>
      <family val="2"/>
    </font>
    <font>
      <sz val="11"/>
      <color rgb="FF000000"/>
      <name val="Calibri"/>
      <family val="2"/>
    </font>
    <font>
      <sz val="11"/>
      <color rgb="FF006100"/>
      <name val="Calibri"/>
      <family val="2"/>
      <scheme val="minor"/>
    </font>
    <font>
      <sz val="11"/>
      <color rgb="FF9C0006"/>
      <name val="Calibri"/>
      <family val="2"/>
      <scheme val="minor"/>
    </font>
    <font>
      <b/>
      <sz val="11"/>
      <color theme="0"/>
      <name val="Calibri"/>
      <family val="2"/>
      <scheme val="minor"/>
    </font>
    <font>
      <b/>
      <sz val="18"/>
      <color rgb="FF000000"/>
      <name val="Calibri"/>
      <family val="2"/>
      <scheme val="minor"/>
    </font>
    <font>
      <b/>
      <sz val="16"/>
      <color rgb="FFFF0000"/>
      <name val="Calibri"/>
      <family val="2"/>
      <scheme val="minor"/>
    </font>
    <font>
      <b/>
      <sz val="16"/>
      <color rgb="FF000000"/>
      <name val="Calibri"/>
      <family val="2"/>
      <scheme val="minor"/>
    </font>
    <font>
      <sz val="9"/>
      <color rgb="FF000000"/>
      <name val="Calibri"/>
      <family val="2"/>
      <scheme val="minor"/>
    </font>
    <font>
      <sz val="10"/>
      <color rgb="FF000000"/>
      <name val="Calibri"/>
      <family val="2"/>
      <scheme val="minor"/>
    </font>
    <font>
      <b/>
      <sz val="10"/>
      <color rgb="FF000000"/>
      <name val="Calibri"/>
      <family val="2"/>
      <scheme val="minor"/>
    </font>
    <font>
      <sz val="11"/>
      <name val="Calibri"/>
      <family val="2"/>
      <scheme val="minor"/>
    </font>
    <font>
      <b/>
      <sz val="10"/>
      <name val="Calibri"/>
      <family val="2"/>
      <scheme val="minor"/>
    </font>
    <font>
      <sz val="10"/>
      <name val="Calibri"/>
      <family val="2"/>
      <scheme val="minor"/>
    </font>
    <font>
      <sz val="11"/>
      <color rgb="FF0000FF"/>
      <name val="Calibri"/>
      <family val="2"/>
      <scheme val="minor"/>
    </font>
    <font>
      <sz val="10"/>
      <color rgb="FF0000FF"/>
      <name val="Calibri"/>
      <family val="2"/>
      <scheme val="minor"/>
    </font>
    <font>
      <u/>
      <sz val="11"/>
      <color theme="10"/>
      <name val="Calibri"/>
      <family val="2"/>
      <scheme val="minor"/>
    </font>
    <font>
      <b/>
      <sz val="11"/>
      <name val="Calibri"/>
    </font>
    <font>
      <b/>
      <sz val="14"/>
      <color rgb="FF000000"/>
      <name val="Calibri"/>
      <family val="2"/>
    </font>
    <font>
      <i/>
      <sz val="10"/>
      <color rgb="FF333333"/>
      <name val="Verdana"/>
      <family val="2"/>
    </font>
    <font>
      <b/>
      <sz val="26"/>
      <color rgb="FF000000"/>
      <name val="Verdana"/>
      <family val="2"/>
    </font>
    <font>
      <sz val="16"/>
      <color rgb="FF000000"/>
      <name val="Verdana"/>
      <family val="2"/>
    </font>
  </fonts>
  <fills count="12">
    <fill>
      <patternFill patternType="none"/>
    </fill>
    <fill>
      <patternFill patternType="gray125"/>
    </fill>
    <fill>
      <patternFill patternType="solid">
        <fgColor rgb="FFDBE5F1"/>
        <bgColor rgb="FFDBE5F1"/>
      </patternFill>
    </fill>
    <fill>
      <patternFill patternType="solid">
        <fgColor rgb="FFC5EDFF"/>
        <bgColor rgb="FFC5EDFF"/>
      </patternFill>
    </fill>
    <fill>
      <patternFill patternType="solid">
        <fgColor rgb="FFD6E3BC"/>
        <bgColor rgb="FFD6E3BC"/>
      </patternFill>
    </fill>
    <fill>
      <patternFill patternType="solid">
        <fgColor rgb="FFFEBED5"/>
        <bgColor rgb="FFFEBED5"/>
      </patternFill>
    </fill>
    <fill>
      <patternFill patternType="solid">
        <fgColor rgb="FFD0CECE"/>
        <bgColor rgb="FFD0CECE"/>
      </patternFill>
    </fill>
    <fill>
      <patternFill patternType="solid">
        <fgColor rgb="FFC6EFCE"/>
      </patternFill>
    </fill>
    <fill>
      <patternFill patternType="solid">
        <fgColor rgb="FFFFC7CE"/>
      </patternFill>
    </fill>
    <fill>
      <patternFill patternType="solid">
        <fgColor rgb="FF002060"/>
        <bgColor indexed="64"/>
      </patternFill>
    </fill>
    <fill>
      <patternFill patternType="solid">
        <fgColor theme="4" tint="0.79998168889431442"/>
        <bgColor indexed="64"/>
      </patternFill>
    </fill>
    <fill>
      <patternFill patternType="solid">
        <fgColor rgb="FFA7D3F5"/>
        <bgColor indexed="64"/>
      </patternFill>
    </fill>
  </fills>
  <borders count="18">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s>
  <cellStyleXfs count="5">
    <xf numFmtId="0" fontId="0" fillId="0" borderId="0"/>
    <xf numFmtId="0" fontId="8" fillId="0" borderId="0" applyNumberFormat="0" applyFill="0" applyBorder="0" applyAlignment="0" applyProtection="0"/>
    <xf numFmtId="0" fontId="10" fillId="7" borderId="0" applyNumberFormat="0" applyBorder="0" applyAlignment="0" applyProtection="0"/>
    <xf numFmtId="0" fontId="11" fillId="8" borderId="0" applyNumberFormat="0" applyBorder="0" applyAlignment="0" applyProtection="0"/>
    <xf numFmtId="0" fontId="3" fillId="0" borderId="1"/>
  </cellStyleXfs>
  <cellXfs count="109">
    <xf numFmtId="0" fontId="0" fillId="0" borderId="0" xfId="0" applyFont="1" applyAlignment="1"/>
    <xf numFmtId="0" fontId="0" fillId="0" borderId="0" xfId="0" applyFont="1" applyAlignment="1"/>
    <xf numFmtId="0" fontId="18" fillId="3" borderId="12" xfId="0" applyFont="1" applyFill="1" applyBorder="1" applyAlignment="1">
      <alignment horizontal="center" vertical="center" wrapText="1"/>
    </xf>
    <xf numFmtId="2" fontId="18" fillId="3" borderId="12" xfId="0" applyNumberFormat="1"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0" borderId="0" xfId="0" applyFont="1" applyAlignment="1">
      <alignment horizontal="left" vertical="top" wrapText="1"/>
    </xf>
    <xf numFmtId="0" fontId="21" fillId="0" borderId="0" xfId="0" applyFont="1" applyAlignment="1">
      <alignment vertical="top" wrapText="1"/>
    </xf>
    <xf numFmtId="0" fontId="17" fillId="0" borderId="0" xfId="0" applyFont="1" applyAlignment="1">
      <alignment vertical="top" wrapText="1"/>
    </xf>
    <xf numFmtId="49" fontId="17" fillId="0" borderId="0" xfId="0" applyNumberFormat="1" applyFont="1" applyAlignment="1">
      <alignment horizontal="center" vertical="top" wrapText="1"/>
    </xf>
    <xf numFmtId="2" fontId="17" fillId="0" borderId="0" xfId="0" applyNumberFormat="1" applyFont="1" applyAlignment="1">
      <alignment vertical="top" wrapText="1"/>
    </xf>
    <xf numFmtId="2" fontId="21" fillId="0" borderId="0" xfId="0" applyNumberFormat="1" applyFont="1" applyAlignment="1">
      <alignment vertical="top" wrapText="1"/>
    </xf>
    <xf numFmtId="0" fontId="0" fillId="0" borderId="1" xfId="0" applyFont="1" applyBorder="1" applyAlignment="1"/>
    <xf numFmtId="0" fontId="18" fillId="0" borderId="1" xfId="0" applyFont="1" applyBorder="1" applyAlignment="1">
      <alignment horizontal="left" vertical="top" wrapText="1"/>
    </xf>
    <xf numFmtId="0" fontId="21" fillId="0" borderId="1" xfId="0" applyFont="1" applyBorder="1" applyAlignment="1">
      <alignment vertical="top" wrapText="1"/>
    </xf>
    <xf numFmtId="0" fontId="17" fillId="0" borderId="1" xfId="0" applyFont="1" applyBorder="1" applyAlignment="1">
      <alignment vertical="top" wrapText="1"/>
    </xf>
    <xf numFmtId="49" fontId="17" fillId="0" borderId="1" xfId="0" applyNumberFormat="1" applyFont="1" applyBorder="1" applyAlignment="1">
      <alignment horizontal="center" vertical="top" wrapText="1"/>
    </xf>
    <xf numFmtId="2" fontId="17" fillId="0" borderId="1" xfId="0" applyNumberFormat="1" applyFont="1" applyBorder="1" applyAlignment="1">
      <alignment vertical="top" wrapText="1"/>
    </xf>
    <xf numFmtId="2" fontId="21" fillId="0" borderId="1" xfId="0" applyNumberFormat="1" applyFont="1" applyBorder="1" applyAlignment="1">
      <alignment vertical="top" wrapText="1"/>
    </xf>
    <xf numFmtId="0" fontId="21" fillId="0" borderId="1" xfId="0" quotePrefix="1" applyFont="1" applyBorder="1" applyAlignment="1">
      <alignment vertical="top" wrapText="1"/>
    </xf>
    <xf numFmtId="16" fontId="17" fillId="0" borderId="1" xfId="0" applyNumberFormat="1" applyFont="1" applyBorder="1" applyAlignment="1">
      <alignment vertical="top" wrapText="1"/>
    </xf>
    <xf numFmtId="0" fontId="23" fillId="0" borderId="1" xfId="0" applyFont="1" applyBorder="1" applyAlignment="1">
      <alignment vertical="top" wrapText="1"/>
    </xf>
    <xf numFmtId="0" fontId="24" fillId="0" borderId="1" xfId="1" applyFont="1" applyBorder="1" applyAlignment="1">
      <alignment vertical="top" wrapText="1"/>
    </xf>
    <xf numFmtId="0" fontId="20" fillId="0" borderId="1" xfId="0" applyFont="1" applyBorder="1" applyAlignment="1">
      <alignment horizontal="left" vertical="top" wrapText="1"/>
    </xf>
    <xf numFmtId="49" fontId="0" fillId="0" borderId="0" xfId="0" applyNumberFormat="1" applyFont="1" applyAlignment="1"/>
    <xf numFmtId="1" fontId="21" fillId="0" borderId="0" xfId="0" applyNumberFormat="1" applyFont="1" applyAlignment="1">
      <alignment vertical="top" wrapText="1"/>
    </xf>
    <xf numFmtId="1" fontId="0" fillId="0" borderId="0" xfId="0" applyNumberFormat="1" applyFont="1" applyAlignment="1"/>
    <xf numFmtId="2" fontId="0" fillId="0" borderId="0" xfId="0" applyNumberFormat="1" applyFont="1" applyAlignment="1"/>
    <xf numFmtId="2" fontId="18" fillId="3" borderId="13" xfId="0" applyNumberFormat="1" applyFont="1" applyFill="1" applyBorder="1" applyAlignment="1">
      <alignment horizontal="center" vertical="center" wrapText="1"/>
    </xf>
    <xf numFmtId="2" fontId="18" fillId="4" borderId="13" xfId="0" applyNumberFormat="1" applyFont="1" applyFill="1" applyBorder="1" applyAlignment="1">
      <alignment horizontal="center" vertical="center" wrapText="1"/>
    </xf>
    <xf numFmtId="1" fontId="18" fillId="4" borderId="15" xfId="0" applyNumberFormat="1" applyFont="1" applyFill="1" applyBorder="1" applyAlignment="1">
      <alignment horizontal="center" vertical="center" wrapText="1"/>
    </xf>
    <xf numFmtId="0" fontId="11" fillId="8" borderId="0" xfId="3" applyFont="1" applyAlignment="1">
      <alignment horizontal="center" vertical="center" wrapText="1"/>
    </xf>
    <xf numFmtId="0" fontId="10" fillId="7" borderId="1" xfId="2" applyFont="1" applyBorder="1" applyAlignment="1">
      <alignment horizontal="center" vertical="center"/>
    </xf>
    <xf numFmtId="0" fontId="0" fillId="0" borderId="0" xfId="0" applyFont="1" applyAlignment="1">
      <alignment horizontal="center" vertical="center"/>
    </xf>
    <xf numFmtId="0" fontId="10" fillId="7" borderId="1" xfId="2" applyFont="1" applyBorder="1" applyAlignment="1">
      <alignment horizontal="center" vertical="center" wrapText="1"/>
    </xf>
    <xf numFmtId="1" fontId="21" fillId="0" borderId="1" xfId="0" applyNumberFormat="1" applyFont="1" applyBorder="1" applyAlignment="1">
      <alignment vertical="top" wrapText="1"/>
    </xf>
    <xf numFmtId="1" fontId="17" fillId="0" borderId="1" xfId="0" applyNumberFormat="1" applyFont="1" applyBorder="1" applyAlignment="1">
      <alignment vertical="top" wrapText="1"/>
    </xf>
    <xf numFmtId="0" fontId="11" fillId="8" borderId="1" xfId="3" applyFont="1" applyBorder="1" applyAlignment="1">
      <alignment horizontal="center" vertical="center" wrapText="1"/>
    </xf>
    <xf numFmtId="2" fontId="23" fillId="0" borderId="1" xfId="0" applyNumberFormat="1" applyFont="1" applyBorder="1" applyAlignment="1">
      <alignment vertical="top" wrapText="1"/>
    </xf>
    <xf numFmtId="49" fontId="21" fillId="0" borderId="1" xfId="0" applyNumberFormat="1" applyFont="1" applyBorder="1" applyAlignment="1">
      <alignment horizontal="center" vertical="top" wrapText="1"/>
    </xf>
    <xf numFmtId="0" fontId="4" fillId="0" borderId="1" xfId="0" applyFont="1" applyBorder="1"/>
    <xf numFmtId="0" fontId="9" fillId="0" borderId="1" xfId="0" applyFont="1" applyBorder="1" applyAlignment="1"/>
    <xf numFmtId="0" fontId="0" fillId="0" borderId="1" xfId="0" applyFont="1" applyBorder="1"/>
    <xf numFmtId="0" fontId="8" fillId="0" borderId="1" xfId="1" applyBorder="1" applyAlignment="1"/>
    <xf numFmtId="0" fontId="7" fillId="0" borderId="1" xfId="0" applyFont="1" applyFill="1" applyBorder="1"/>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top"/>
    </xf>
    <xf numFmtId="0" fontId="6" fillId="0" borderId="1" xfId="0" applyFont="1" applyFill="1" applyBorder="1"/>
    <xf numFmtId="0" fontId="0" fillId="0" borderId="1" xfId="0" applyFont="1" applyFill="1" applyBorder="1" applyAlignment="1"/>
    <xf numFmtId="3" fontId="6" fillId="0" borderId="1" xfId="0" applyNumberFormat="1" applyFont="1" applyFill="1" applyBorder="1"/>
    <xf numFmtId="0" fontId="0" fillId="0" borderId="1" xfId="0" applyFont="1" applyFill="1" applyBorder="1" applyAlignment="1">
      <alignment horizontal="left" vertical="top"/>
    </xf>
    <xf numFmtId="0" fontId="3" fillId="10" borderId="1" xfId="4" applyFill="1"/>
    <xf numFmtId="0" fontId="3" fillId="0" borderId="1" xfId="4"/>
    <xf numFmtId="2" fontId="3" fillId="10" borderId="1" xfId="4" applyNumberFormat="1" applyFill="1"/>
    <xf numFmtId="2" fontId="3" fillId="0" borderId="1" xfId="4" applyNumberFormat="1"/>
    <xf numFmtId="10" fontId="3" fillId="0" borderId="1" xfId="4" applyNumberFormat="1"/>
    <xf numFmtId="164" fontId="3" fillId="0" borderId="1" xfId="4" applyNumberFormat="1"/>
    <xf numFmtId="165" fontId="3" fillId="0" borderId="1" xfId="4" applyNumberFormat="1"/>
    <xf numFmtId="2" fontId="3" fillId="10" borderId="1" xfId="4" applyNumberFormat="1" applyFill="1" applyAlignment="1">
      <alignment wrapText="1"/>
    </xf>
    <xf numFmtId="0" fontId="3" fillId="0" borderId="1" xfId="4" applyFill="1"/>
    <xf numFmtId="49" fontId="12" fillId="9" borderId="1" xfId="4" applyNumberFormat="1" applyFont="1" applyFill="1" applyAlignment="1">
      <alignment vertical="center"/>
    </xf>
    <xf numFmtId="49" fontId="3" fillId="0" borderId="1" xfId="4" applyNumberFormat="1" applyAlignment="1">
      <alignment vertical="center"/>
    </xf>
    <xf numFmtId="0" fontId="12" fillId="9" borderId="1" xfId="4" applyFont="1" applyFill="1" applyAlignment="1">
      <alignment horizontal="left" vertical="center"/>
    </xf>
    <xf numFmtId="2" fontId="12" fillId="9" borderId="1" xfId="4" applyNumberFormat="1" applyFont="1" applyFill="1" applyAlignment="1">
      <alignment horizontal="left" vertical="center"/>
    </xf>
    <xf numFmtId="164" fontId="12" fillId="9" borderId="1" xfId="4" applyNumberFormat="1" applyFont="1" applyFill="1" applyAlignment="1">
      <alignment horizontal="left" vertical="center"/>
    </xf>
    <xf numFmtId="2" fontId="3" fillId="0" borderId="1" xfId="4" applyNumberFormat="1" applyAlignment="1">
      <alignment horizontal="center"/>
    </xf>
    <xf numFmtId="0" fontId="0" fillId="0" borderId="0" xfId="0" applyFont="1" applyFill="1" applyAlignment="1"/>
    <xf numFmtId="0" fontId="0" fillId="11" borderId="0" xfId="0" applyFont="1" applyFill="1" applyAlignment="1"/>
    <xf numFmtId="0" fontId="2" fillId="10" borderId="1" xfId="4" applyFont="1" applyFill="1"/>
    <xf numFmtId="0" fontId="19" fillId="0" borderId="1" xfId="0" applyFont="1" applyBorder="1" applyAlignment="1">
      <alignment vertical="top"/>
    </xf>
    <xf numFmtId="0" fontId="20" fillId="0" borderId="1" xfId="0" applyFont="1" applyBorder="1" applyAlignment="1">
      <alignment vertical="top" wrapText="1"/>
    </xf>
    <xf numFmtId="2" fontId="17" fillId="0" borderId="1" xfId="0" applyNumberFormat="1"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1" xfId="0" applyFont="1" applyFill="1" applyBorder="1" applyAlignment="1">
      <alignment horizontal="right" vertical="top" wrapText="1"/>
    </xf>
    <xf numFmtId="165" fontId="17" fillId="0" borderId="1" xfId="0" applyNumberFormat="1" applyFont="1" applyFill="1" applyBorder="1" applyAlignment="1">
      <alignment horizontal="right" vertical="top" wrapText="1"/>
    </xf>
    <xf numFmtId="0" fontId="0" fillId="0" borderId="0" xfId="0" applyFont="1" applyAlignment="1">
      <alignment horizontal="right" vertical="top"/>
    </xf>
    <xf numFmtId="0" fontId="19" fillId="0" borderId="1" xfId="0" applyFont="1" applyBorder="1" applyAlignment="1">
      <alignment wrapText="1"/>
    </xf>
    <xf numFmtId="0" fontId="1" fillId="0" borderId="1" xfId="4" applyFont="1"/>
    <xf numFmtId="49" fontId="1" fillId="0" borderId="1" xfId="4" applyNumberFormat="1" applyFont="1" applyAlignment="1">
      <alignment vertical="center"/>
    </xf>
    <xf numFmtId="164" fontId="3" fillId="0" borderId="1" xfId="4" applyNumberFormat="1" applyBorder="1"/>
    <xf numFmtId="165" fontId="3" fillId="0" borderId="1" xfId="4" applyNumberFormat="1" applyBorder="1"/>
    <xf numFmtId="0" fontId="9" fillId="11" borderId="0" xfId="0" applyFont="1" applyFill="1" applyAlignment="1"/>
    <xf numFmtId="2" fontId="12" fillId="9" borderId="1" xfId="4" applyNumberFormat="1" applyFont="1" applyFill="1" applyAlignment="1">
      <alignment horizontal="left" vertical="center" wrapText="1"/>
    </xf>
    <xf numFmtId="0" fontId="9" fillId="0" borderId="1" xfId="0" applyFont="1" applyFill="1" applyBorder="1" applyAlignment="1"/>
    <xf numFmtId="0" fontId="25" fillId="0" borderId="1" xfId="0" applyFont="1" applyFill="1" applyBorder="1" applyAlignment="1">
      <alignment horizontal="center" vertical="center" wrapText="1"/>
    </xf>
    <xf numFmtId="0" fontId="26" fillId="0" borderId="1" xfId="0" applyFont="1" applyFill="1" applyBorder="1" applyAlignment="1"/>
    <xf numFmtId="0" fontId="6" fillId="0" borderId="1" xfId="0" applyFont="1" applyFill="1" applyBorder="1" applyAlignment="1"/>
    <xf numFmtId="0" fontId="27"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13" fillId="0" borderId="1" xfId="0" applyFont="1" applyBorder="1" applyAlignment="1">
      <alignment horizontal="left" vertical="center" wrapText="1"/>
    </xf>
    <xf numFmtId="0" fontId="13" fillId="0" borderId="17" xfId="0" applyFont="1" applyBorder="1" applyAlignment="1">
      <alignment horizontal="left" vertical="center" wrapText="1"/>
    </xf>
    <xf numFmtId="0" fontId="18" fillId="5" borderId="8" xfId="0" applyFont="1" applyFill="1" applyBorder="1" applyAlignment="1">
      <alignment horizontal="center" vertical="center" wrapText="1"/>
    </xf>
    <xf numFmtId="0" fontId="19" fillId="0" borderId="16" xfId="0" applyFont="1" applyBorder="1" applyAlignment="1">
      <alignment horizontal="center" vertical="center" wrapText="1"/>
    </xf>
    <xf numFmtId="0" fontId="18" fillId="6" borderId="8" xfId="0" applyFont="1" applyFill="1" applyBorder="1" applyAlignment="1">
      <alignment horizontal="center" vertical="center" wrapText="1"/>
    </xf>
    <xf numFmtId="0" fontId="19" fillId="0" borderId="16" xfId="0" applyFont="1" applyBorder="1"/>
    <xf numFmtId="0" fontId="18" fillId="2" borderId="2" xfId="0" applyFont="1" applyFill="1" applyBorder="1" applyAlignment="1">
      <alignment horizontal="center" vertical="center" wrapText="1"/>
    </xf>
    <xf numFmtId="0" fontId="19" fillId="0" borderId="9" xfId="0" applyFont="1" applyBorder="1"/>
    <xf numFmtId="0" fontId="18" fillId="2" borderId="3" xfId="0" applyFont="1" applyFill="1" applyBorder="1" applyAlignment="1">
      <alignment horizontal="center" vertical="center" wrapText="1"/>
    </xf>
    <xf numFmtId="0" fontId="19" fillId="0" borderId="10" xfId="0" applyFont="1" applyBorder="1"/>
    <xf numFmtId="49" fontId="18" fillId="2" borderId="3" xfId="0" applyNumberFormat="1" applyFont="1" applyFill="1" applyBorder="1" applyAlignment="1">
      <alignment horizontal="center" vertical="center" wrapText="1"/>
    </xf>
    <xf numFmtId="49" fontId="19" fillId="0" borderId="10" xfId="0" applyNumberFormat="1" applyFont="1" applyBorder="1"/>
    <xf numFmtId="0" fontId="18" fillId="3" borderId="14" xfId="0" applyFont="1" applyFill="1" applyBorder="1" applyAlignment="1">
      <alignment horizontal="center" vertical="center"/>
    </xf>
    <xf numFmtId="0" fontId="19" fillId="0" borderId="4" xfId="0" applyFont="1" applyBorder="1"/>
    <xf numFmtId="0" fontId="20" fillId="4" borderId="5" xfId="0" applyFont="1" applyFill="1" applyBorder="1" applyAlignment="1">
      <alignment horizontal="center" vertical="center"/>
    </xf>
    <xf numFmtId="0" fontId="19" fillId="0" borderId="6" xfId="0" applyFont="1" applyBorder="1"/>
    <xf numFmtId="0" fontId="19" fillId="0" borderId="7" xfId="0" applyFont="1" applyBorder="1"/>
  </cellXfs>
  <cellStyles count="5">
    <cellStyle name="Bad" xfId="3" builtinId="27"/>
    <cellStyle name="Good" xfId="2" builtinId="26"/>
    <cellStyle name="Hyperlink" xfId="1" builtinId="8"/>
    <cellStyle name="Normal" xfId="0" builtinId="0"/>
    <cellStyle name="Standard 2" xfId="4" xr:uid="{00000000-0005-0000-0000-000004000000}"/>
  </cellStyles>
  <dxfs count="18">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dxf>
    <dxf>
      <font>
        <b val="0"/>
        <i val="0"/>
        <strike val="0"/>
        <condense val="0"/>
        <extend val="0"/>
        <outline val="0"/>
        <shadow val="0"/>
        <u val="none"/>
        <vertAlign val="baseline"/>
        <sz val="11"/>
        <color auto="1"/>
        <name val="Calibri"/>
        <scheme val="none"/>
      </font>
      <fill>
        <patternFill patternType="none">
          <fgColor indexed="64"/>
          <bgColor indexed="65"/>
        </patternFill>
      </fill>
    </dxf>
    <dxf>
      <font>
        <b val="0"/>
        <i val="0"/>
        <strike val="0"/>
        <condense val="0"/>
        <extend val="0"/>
        <outline val="0"/>
        <shadow val="0"/>
        <u val="none"/>
        <vertAlign val="baseline"/>
        <sz val="11"/>
        <color auto="1"/>
        <name val="Calibri"/>
        <scheme val="none"/>
      </font>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Calibri"/>
        <scheme val="none"/>
      </font>
      <fill>
        <patternFill patternType="none">
          <fgColor indexed="64"/>
          <bgColor indexed="65"/>
        </patternFill>
      </fill>
    </dxf>
    <dxf>
      <font>
        <b val="0"/>
        <i val="0"/>
        <strike val="0"/>
        <condense val="0"/>
        <extend val="0"/>
        <outline val="0"/>
        <shadow val="0"/>
        <u val="none"/>
        <vertAlign val="baseline"/>
        <sz val="11"/>
        <color auto="1"/>
        <name val="Calibri"/>
        <scheme val="none"/>
      </font>
      <fill>
        <patternFill patternType="none">
          <fgColor indexed="64"/>
          <bgColor indexed="65"/>
        </patternFill>
      </fill>
    </dxf>
    <dxf>
      <font>
        <b val="0"/>
        <i val="0"/>
        <strike val="0"/>
        <condense val="0"/>
        <extend val="0"/>
        <outline val="0"/>
        <shadow val="0"/>
        <u val="none"/>
        <vertAlign val="baseline"/>
        <sz val="11"/>
        <color auto="1"/>
        <name val="Calibri"/>
        <scheme val="none"/>
      </font>
      <fill>
        <patternFill patternType="none">
          <fgColor indexed="64"/>
          <bgColor indexed="65"/>
        </patternFill>
      </fill>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color rgb="FF9C0006"/>
      </font>
      <fill>
        <patternFill>
          <bgColor rgb="FFFFC7CE"/>
        </patternFill>
      </fill>
    </dxf>
    <dxf>
      <fill>
        <patternFill>
          <bgColor theme="0" tint="-4.9989318521683403E-2"/>
        </patternFill>
      </fill>
    </dxf>
    <dxf>
      <fill>
        <patternFill patternType="solid">
          <fgColor rgb="FFF4C7C3"/>
          <bgColor rgb="FFF4C7C3"/>
        </patternFill>
      </fill>
    </dxf>
    <dxf>
      <fill>
        <patternFill patternType="solid">
          <fgColor rgb="FFF4C7C3"/>
          <bgColor rgb="FFF4C7C3"/>
        </patternFill>
      </fill>
    </dxf>
    <dxf>
      <fill>
        <patternFill>
          <bgColor theme="0" tint="-4.9989318521683403E-2"/>
        </patternFill>
      </fill>
    </dxf>
  </dxfs>
  <tableStyles count="0" defaultTableStyle="TableStyleMedium2" defaultPivotStyle="PivotStyleLight16"/>
  <colors>
    <mruColors>
      <color rgb="FFA7D3F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85725</xdr:rowOff>
    </xdr:from>
    <xdr:to>
      <xdr:col>18</xdr:col>
      <xdr:colOff>609600</xdr:colOff>
      <xdr:row>43</xdr:row>
      <xdr:rowOff>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3825" y="85725"/>
          <a:ext cx="14201775" cy="838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u="none" strike="noStrike">
              <a:solidFill>
                <a:schemeClr val="dk1"/>
              </a:solidFill>
              <a:effectLst/>
              <a:latin typeface="+mn-lt"/>
              <a:ea typeface="+mn-ea"/>
              <a:cs typeface="+mn-cs"/>
            </a:rPr>
            <a:t>Identification and analysis of promising carbon capture and utilisation technologies, including their regulatory aspects</a:t>
          </a:r>
          <a:r>
            <a:rPr lang="en-GB" sz="2000"/>
            <a:t> </a:t>
          </a:r>
        </a:p>
        <a:p>
          <a:r>
            <a:rPr lang="en-GB" sz="1600" b="0" i="0" u="none" strike="noStrike">
              <a:solidFill>
                <a:schemeClr val="dk1"/>
              </a:solidFill>
              <a:effectLst/>
              <a:latin typeface="+mn-lt"/>
              <a:ea typeface="+mn-ea"/>
              <a:cs typeface="+mn-cs"/>
            </a:rPr>
            <a:t>Annex 4.2: Technology Shortlist </a:t>
          </a:r>
          <a:r>
            <a:rPr lang="en-GB" sz="1600"/>
            <a:t> </a:t>
          </a:r>
        </a:p>
        <a:p>
          <a:r>
            <a:rPr lang="en-GB"/>
            <a:t>For a complete description, see main</a:t>
          </a:r>
          <a:r>
            <a:rPr lang="en-GB" baseline="0"/>
            <a:t> report, section 2.2.2</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technology assessment of the shortlisted products was conducted via the following rating matrix. It includes a set of criteria , as detailed b</a:t>
          </a:r>
          <a:r>
            <a:rPr lang="en-GB" sz="1100" baseline="0">
              <a:solidFill>
                <a:schemeClr val="dk1"/>
              </a:solidFill>
              <a:effectLst/>
              <a:latin typeface="+mn-lt"/>
              <a:ea typeface="+mn-ea"/>
              <a:cs typeface="+mn-cs"/>
            </a:rPr>
            <a:t>elow, </a:t>
          </a:r>
          <a:r>
            <a:rPr lang="en-GB" sz="1100">
              <a:solidFill>
                <a:schemeClr val="dk1"/>
              </a:solidFill>
              <a:effectLst/>
              <a:latin typeface="+mn-lt"/>
              <a:ea typeface="+mn-ea"/>
              <a:cs typeface="+mn-cs"/>
            </a:rPr>
            <a:t>on which data was collected either from literature (e.g. Bazzanella &amp; Ausfelder, 2017) and desk research or through individual collection of information via written consultation or in interviews, as described in the main report in section 2.2.2.  For a thorough discussion</a:t>
          </a:r>
          <a:r>
            <a:rPr lang="en-GB" sz="1100" baseline="0">
              <a:solidFill>
                <a:schemeClr val="dk1"/>
              </a:solidFill>
              <a:effectLst/>
              <a:latin typeface="+mn-lt"/>
              <a:ea typeface="+mn-ea"/>
              <a:cs typeface="+mn-cs"/>
            </a:rPr>
            <a:t> and a classification of the results, please also refer to the main report. </a:t>
          </a:r>
          <a:endParaRPr lang="de-D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criteria for shortlisted CCU technologies can be classified into three assessment categories :</a:t>
          </a:r>
        </a:p>
        <a:p>
          <a:endParaRPr lang="en-GB" sz="1100">
            <a:solidFill>
              <a:schemeClr val="dk1"/>
            </a:solidFill>
            <a:effectLst/>
            <a:latin typeface="+mn-lt"/>
            <a:ea typeface="+mn-ea"/>
            <a:cs typeface="+mn-cs"/>
          </a:endParaRPr>
        </a:p>
        <a:p>
          <a:r>
            <a:rPr lang="en-GB" sz="1100" i="1" u="sng">
              <a:solidFill>
                <a:schemeClr val="dk1"/>
              </a:solidFill>
              <a:effectLst/>
              <a:latin typeface="+mn-lt"/>
              <a:ea typeface="+mn-ea"/>
              <a:cs typeface="+mn-cs"/>
            </a:rPr>
            <a:t>Technology maturity</a:t>
          </a:r>
          <a:endParaRPr lang="de-DE" sz="1100">
            <a:solidFill>
              <a:schemeClr val="dk1"/>
            </a:solidFill>
            <a:effectLst/>
            <a:latin typeface="+mn-lt"/>
            <a:ea typeface="+mn-ea"/>
            <a:cs typeface="+mn-cs"/>
          </a:endParaRPr>
        </a:p>
        <a:p>
          <a:r>
            <a:rPr lang="en-GB" sz="1100">
              <a:solidFill>
                <a:schemeClr val="dk1"/>
              </a:solidFill>
              <a:effectLst/>
              <a:latin typeface="+mn-lt"/>
              <a:ea typeface="+mn-ea"/>
              <a:cs typeface="+mn-cs"/>
            </a:rPr>
            <a:t>Criteria in this category indicate how mature the technology to produce the given product is and what advancements are needed to accelerate the commercialisation thereof and in what time scale. </a:t>
          </a:r>
          <a:endParaRPr lang="de-DE" sz="1100">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	TRL – </a:t>
          </a:r>
          <a:r>
            <a:rPr lang="en-GB" sz="1100">
              <a:solidFill>
                <a:schemeClr val="dk1"/>
              </a:solidFill>
              <a:effectLst/>
              <a:latin typeface="+mn-lt"/>
              <a:ea typeface="+mn-ea"/>
              <a:cs typeface="+mn-cs"/>
            </a:rPr>
            <a:t>see  longlist of</a:t>
          </a:r>
          <a:r>
            <a:rPr lang="en-GB" sz="1100" baseline="0">
              <a:solidFill>
                <a:schemeClr val="dk1"/>
              </a:solidFill>
              <a:effectLst/>
              <a:latin typeface="+mn-lt"/>
              <a:ea typeface="+mn-ea"/>
              <a:cs typeface="+mn-cs"/>
            </a:rPr>
            <a:t> report, section 2.2.1</a:t>
          </a:r>
          <a:endParaRPr lang="de-DE" sz="1100">
            <a:solidFill>
              <a:schemeClr val="dk1"/>
            </a:solidFill>
            <a:effectLst/>
            <a:latin typeface="+mn-lt"/>
            <a:ea typeface="+mn-ea"/>
            <a:cs typeface="+mn-cs"/>
          </a:endParaRPr>
        </a:p>
        <a:p>
          <a:r>
            <a:rPr lang="en-GB" sz="1100" b="1">
              <a:solidFill>
                <a:schemeClr val="dk1"/>
              </a:solidFill>
              <a:effectLst/>
              <a:latin typeface="+mn-lt"/>
              <a:ea typeface="+mn-ea"/>
              <a:cs typeface="+mn-cs"/>
            </a:rPr>
            <a:t>	Time to commercialisation - </a:t>
          </a:r>
          <a:r>
            <a:rPr lang="en-GB" sz="1100">
              <a:solidFill>
                <a:schemeClr val="dk1"/>
              </a:solidFill>
              <a:effectLst/>
              <a:latin typeface="+mn-lt"/>
              <a:ea typeface="+mn-ea"/>
              <a:cs typeface="+mn-cs"/>
            </a:rPr>
            <a:t>The expected time to commercialisation also indicates how close to being on the market the given product is and gives information about the next steps. This information is mainly project-specific and 	was primarily derived from written stakeholder consultations.</a:t>
          </a:r>
          <a:endParaRPr lang="de-DE" sz="1100">
            <a:solidFill>
              <a:schemeClr val="dk1"/>
            </a:solidFill>
            <a:effectLst/>
            <a:latin typeface="+mn-lt"/>
            <a:ea typeface="+mn-ea"/>
            <a:cs typeface="+mn-cs"/>
          </a:endParaRPr>
        </a:p>
        <a:p>
          <a:endParaRPr lang="en-GB" sz="1100" i="1" u="sng">
            <a:solidFill>
              <a:schemeClr val="dk1"/>
            </a:solidFill>
            <a:effectLst/>
            <a:latin typeface="+mn-lt"/>
            <a:ea typeface="+mn-ea"/>
            <a:cs typeface="+mn-cs"/>
          </a:endParaRPr>
        </a:p>
        <a:p>
          <a:r>
            <a:rPr lang="en-GB" sz="1100" i="1" u="sng">
              <a:solidFill>
                <a:schemeClr val="dk1"/>
              </a:solidFill>
              <a:effectLst/>
              <a:latin typeface="+mn-lt"/>
              <a:ea typeface="+mn-ea"/>
              <a:cs typeface="+mn-cs"/>
            </a:rPr>
            <a:t>Economic and commercial assessment parameters</a:t>
          </a:r>
          <a:endParaRPr lang="de-DE" sz="1100">
            <a:solidFill>
              <a:schemeClr val="dk1"/>
            </a:solidFill>
            <a:effectLst/>
            <a:latin typeface="+mn-lt"/>
            <a:ea typeface="+mn-ea"/>
            <a:cs typeface="+mn-cs"/>
          </a:endParaRPr>
        </a:p>
        <a:p>
          <a:r>
            <a:rPr lang="en-GB" sz="1100">
              <a:solidFill>
                <a:schemeClr val="dk1"/>
              </a:solidFill>
              <a:effectLst/>
              <a:latin typeface="+mn-lt"/>
              <a:ea typeface="+mn-ea"/>
              <a:cs typeface="+mn-cs"/>
            </a:rPr>
            <a:t>Assessment parameters in this category elucidate the competitiveness in terms of price and other financial indicators of CCU products and the production &amp; import volume in the EU. Production &amp; import volumes are of particular interest together with 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 savings to estimate the overall 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 reduction potential of the given product.</a:t>
          </a:r>
          <a:endParaRPr lang="de-DE" sz="1100">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	Financial indicators - </a:t>
          </a:r>
          <a:r>
            <a:rPr lang="en-GB" sz="1100">
              <a:solidFill>
                <a:schemeClr val="dk1"/>
              </a:solidFill>
              <a:effectLst/>
              <a:latin typeface="+mn-lt"/>
              <a:ea typeface="+mn-ea"/>
              <a:cs typeface="+mn-cs"/>
            </a:rPr>
            <a:t>Financial indicators such as capital costs (CAPEX) or operational costs (OPEX), as well as profitability figures such as Net Present Value (NPV), were collected from literature or web searches. Financial indicators 	enable a statement to be made with regard to the given product’s competitiveness and economic viability for the decision maker. The indicators can vary widely between different projects, since they are dependent upon many 	variables, e.g. production scale or location.</a:t>
          </a:r>
          <a:endParaRPr lang="de-DE" sz="1100">
            <a:solidFill>
              <a:schemeClr val="dk1"/>
            </a:solidFill>
            <a:effectLst/>
            <a:latin typeface="+mn-lt"/>
            <a:ea typeface="+mn-ea"/>
            <a:cs typeface="+mn-cs"/>
          </a:endParaRPr>
        </a:p>
        <a:p>
          <a:r>
            <a:rPr lang="en-GB" sz="1100" b="1">
              <a:solidFill>
                <a:schemeClr val="dk1"/>
              </a:solidFill>
              <a:effectLst/>
              <a:latin typeface="+mn-lt"/>
              <a:ea typeface="+mn-ea"/>
              <a:cs typeface="+mn-cs"/>
            </a:rPr>
            <a:t>	Product price</a:t>
          </a:r>
          <a:r>
            <a:rPr lang="en-GB" sz="1100" b="1" baseline="0">
              <a:solidFill>
                <a:schemeClr val="dk1"/>
              </a:solidFill>
              <a:effectLst/>
              <a:latin typeface="+mn-lt"/>
              <a:ea typeface="+mn-ea"/>
              <a:cs typeface="+mn-cs"/>
            </a:rPr>
            <a:t> - </a:t>
          </a:r>
          <a:r>
            <a:rPr lang="en-GB" sz="1100">
              <a:solidFill>
                <a:schemeClr val="dk1"/>
              </a:solidFill>
              <a:effectLst/>
              <a:latin typeface="+mn-lt"/>
              <a:ea typeface="+mn-ea"/>
              <a:cs typeface="+mn-cs"/>
            </a:rPr>
            <a:t>Price is fundamental for assessing a product’s competitiveness. A CCU product must be competitive with either the conventional product’s market price or with the price on the sustainable market, depending on the 	target market (e.g. the price of fuels derived from CCU can be compared to a fossil fuel’s market price or to the price of biofuels). Price data for conventional products was mainly derived from the ProdCom database. If there was no 	entry in that database, an Internet search was carried out to fill the gap.</a:t>
          </a:r>
          <a:endParaRPr lang="de-DE" sz="1100">
            <a:solidFill>
              <a:schemeClr val="dk1"/>
            </a:solidFill>
            <a:effectLst/>
            <a:latin typeface="+mn-lt"/>
            <a:ea typeface="+mn-ea"/>
            <a:cs typeface="+mn-cs"/>
          </a:endParaRPr>
        </a:p>
        <a:p>
          <a:r>
            <a:rPr lang="en-GB" sz="1100" b="1">
              <a:solidFill>
                <a:schemeClr val="dk1"/>
              </a:solidFill>
              <a:effectLst/>
              <a:latin typeface="+mn-lt"/>
              <a:ea typeface="+mn-ea"/>
              <a:cs typeface="+mn-cs"/>
            </a:rPr>
            <a:t>	Total EU production &amp; import volume</a:t>
          </a:r>
          <a:r>
            <a:rPr lang="en-GB" sz="1100" b="1" baseline="0">
              <a:solidFill>
                <a:schemeClr val="dk1"/>
              </a:solidFill>
              <a:effectLst/>
              <a:latin typeface="+mn-lt"/>
              <a:ea typeface="+mn-ea"/>
              <a:cs typeface="+mn-cs"/>
            </a:rPr>
            <a:t> - </a:t>
          </a:r>
          <a:r>
            <a:rPr lang="en-GB" sz="1100">
              <a:solidFill>
                <a:schemeClr val="dk1"/>
              </a:solidFill>
              <a:effectLst/>
              <a:latin typeface="+mn-lt"/>
              <a:ea typeface="+mn-ea"/>
              <a:cs typeface="+mn-cs"/>
            </a:rPr>
            <a:t>A product’s total EU production &amp; import volume is made up by the total European production volume plus imports into Europe. This number cannot display the initial market volume or 	future market developments, but rather give an idea of the magnitude of the material volume that can be replaced in Europe. Production volume and imports are mainly derived from the ProdCom database and show the total 	volume produced by all manufactures in one year. If there was no entry in that database, an Internet search was carried out to fill the gap.</a:t>
          </a:r>
          <a:endParaRPr lang="de-DE" sz="1100">
            <a:solidFill>
              <a:schemeClr val="dk1"/>
            </a:solidFill>
            <a:effectLst/>
            <a:latin typeface="+mn-lt"/>
            <a:ea typeface="+mn-ea"/>
            <a:cs typeface="+mn-cs"/>
          </a:endParaRPr>
        </a:p>
        <a:p>
          <a:endParaRPr lang="en-GB" sz="1100" i="1" u="sng">
            <a:solidFill>
              <a:schemeClr val="dk1"/>
            </a:solidFill>
            <a:effectLst/>
            <a:latin typeface="+mn-lt"/>
            <a:ea typeface="+mn-ea"/>
            <a:cs typeface="+mn-cs"/>
          </a:endParaRPr>
        </a:p>
        <a:p>
          <a:r>
            <a:rPr lang="en-GB" sz="1100" i="1" u="sng">
              <a:solidFill>
                <a:schemeClr val="dk1"/>
              </a:solidFill>
              <a:effectLst/>
              <a:latin typeface="+mn-lt"/>
              <a:ea typeface="+mn-ea"/>
              <a:cs typeface="+mn-cs"/>
            </a:rPr>
            <a:t>Environmental assessment parameters</a:t>
          </a:r>
          <a:endParaRPr lang="de-DE" sz="1100">
            <a:solidFill>
              <a:schemeClr val="dk1"/>
            </a:solidFill>
            <a:effectLst/>
            <a:latin typeface="+mn-lt"/>
            <a:ea typeface="+mn-ea"/>
            <a:cs typeface="+mn-cs"/>
          </a:endParaRPr>
        </a:p>
        <a:p>
          <a:r>
            <a:rPr lang="en-GB" sz="1100">
              <a:solidFill>
                <a:schemeClr val="dk1"/>
              </a:solidFill>
              <a:effectLst/>
              <a:latin typeface="+mn-lt"/>
              <a:ea typeface="+mn-ea"/>
              <a:cs typeface="+mn-cs"/>
            </a:rPr>
            <a:t>This category includes the theoretical 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-binding potential derived solely from the chemical reaction and the functional utilisation and associated CO</a:t>
          </a:r>
          <a:r>
            <a:rPr lang="en-GB" sz="1100" baseline="-25000">
              <a:solidFill>
                <a:schemeClr val="dk1"/>
              </a:solidFill>
              <a:effectLst/>
              <a:latin typeface="+mn-lt"/>
              <a:ea typeface="+mn-ea"/>
              <a:cs typeface="+mn-cs"/>
            </a:rPr>
            <a:t>2 </a:t>
          </a:r>
          <a:r>
            <a:rPr lang="en-GB" sz="1100">
              <a:solidFill>
                <a:schemeClr val="dk1"/>
              </a:solidFill>
              <a:effectLst/>
              <a:latin typeface="+mn-lt"/>
              <a:ea typeface="+mn-ea"/>
              <a:cs typeface="+mn-cs"/>
            </a:rPr>
            <a:t>utilisation duration (retention time) within the given product. At this stage data availability for a full LCA was examined. </a:t>
          </a:r>
          <a:endParaRPr lang="de-DE" sz="1100">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	LCA data availability -</a:t>
          </a:r>
          <a:r>
            <a:rPr lang="en-GB" sz="1100">
              <a:solidFill>
                <a:schemeClr val="dk1"/>
              </a:solidFill>
              <a:effectLst/>
              <a:latin typeface="+mn-lt"/>
              <a:ea typeface="+mn-ea"/>
              <a:cs typeface="+mn-cs"/>
            </a:rPr>
            <a:t>This column indicates if there was enough data available to conduct an LCA and thus is essential for the further consideration of the given product. If there was no detailed data on technological principle(s) 	and material and energy inputs, an LCA was not possible. Openly accessible full LCA for promising products have been discussed and evaluated in a separate chapter. </a:t>
          </a:r>
          <a:endParaRPr lang="de-DE" sz="1100">
            <a:solidFill>
              <a:schemeClr val="dk1"/>
            </a:solidFill>
            <a:effectLst/>
            <a:latin typeface="+mn-lt"/>
            <a:ea typeface="+mn-ea"/>
            <a:cs typeface="+mn-cs"/>
          </a:endParaRPr>
        </a:p>
        <a:p>
          <a:r>
            <a:rPr lang="en-GB" sz="1100" b="1">
              <a:solidFill>
                <a:schemeClr val="dk1"/>
              </a:solidFill>
              <a:effectLst/>
              <a:latin typeface="+mn-lt"/>
              <a:ea typeface="+mn-ea"/>
              <a:cs typeface="+mn-cs"/>
            </a:rPr>
            <a:t>	CO</a:t>
          </a:r>
          <a:r>
            <a:rPr lang="en-GB" sz="1100" b="1" baseline="-25000">
              <a:solidFill>
                <a:schemeClr val="dk1"/>
              </a:solidFill>
              <a:effectLst/>
              <a:latin typeface="+mn-lt"/>
              <a:ea typeface="+mn-ea"/>
              <a:cs typeface="+mn-cs"/>
            </a:rPr>
            <a:t>2</a:t>
          </a:r>
          <a:r>
            <a:rPr lang="en-GB" sz="1100" b="1">
              <a:solidFill>
                <a:schemeClr val="dk1"/>
              </a:solidFill>
              <a:effectLst/>
              <a:latin typeface="+mn-lt"/>
              <a:ea typeface="+mn-ea"/>
              <a:cs typeface="+mn-cs"/>
            </a:rPr>
            <a:t>-binding capacity - </a:t>
          </a:r>
          <a:r>
            <a:rPr lang="en-GB" sz="1100">
              <a:solidFill>
                <a:schemeClr val="dk1"/>
              </a:solidFill>
              <a:effectLst/>
              <a:latin typeface="+mn-lt"/>
              <a:ea typeface="+mn-ea"/>
              <a:cs typeface="+mn-cs"/>
            </a:rPr>
            <a:t>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-binding capacity, stated in kg of 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 per kg of generated product, was derived from the chemical reaction (if available). This indicates the stoichiometric amount of 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 that is theoretically bound in all 	products without examining the actual material and energy requirement for the production process or potential yield losses. For synthetic fuels the carbon-binding capacity has been estimated, due to the lack of product molecular 	formula. The molecular formula for conventional diesel (CAS 68334-30-5) stated by ECHA ,C92H182, is assumed for calculations using the reaction provided by Sunfire (UBA, 2016).</a:t>
          </a:r>
          <a:endParaRPr lang="de-DE" sz="1100">
            <a:solidFill>
              <a:schemeClr val="dk1"/>
            </a:solidFill>
            <a:effectLst/>
            <a:latin typeface="+mn-lt"/>
            <a:ea typeface="+mn-ea"/>
            <a:cs typeface="+mn-cs"/>
          </a:endParaRPr>
        </a:p>
        <a:p>
          <a:r>
            <a:rPr lang="en-GB" sz="1100" b="1">
              <a:solidFill>
                <a:schemeClr val="dk1"/>
              </a:solidFill>
              <a:effectLst/>
              <a:latin typeface="+mn-lt"/>
              <a:ea typeface="+mn-ea"/>
              <a:cs typeface="+mn-cs"/>
            </a:rPr>
            <a:t>	Product usage – </a:t>
          </a:r>
          <a:r>
            <a:rPr lang="en-GB" sz="1100">
              <a:solidFill>
                <a:schemeClr val="dk1"/>
              </a:solidFill>
              <a:effectLst/>
              <a:latin typeface="+mn-lt"/>
              <a:ea typeface="+mn-ea"/>
              <a:cs typeface="+mn-cs"/>
            </a:rPr>
            <a:t>see longlist, section</a:t>
          </a:r>
          <a:r>
            <a:rPr lang="en-GB" sz="1100" baseline="0">
              <a:solidFill>
                <a:schemeClr val="dk1"/>
              </a:solidFill>
              <a:effectLst/>
              <a:latin typeface="+mn-lt"/>
              <a:ea typeface="+mn-ea"/>
              <a:cs typeface="+mn-cs"/>
            </a:rPr>
            <a:t> 2.2.1</a:t>
          </a:r>
          <a:endParaRPr lang="de-DE" sz="1100">
            <a:solidFill>
              <a:schemeClr val="dk1"/>
            </a:solidFill>
            <a:effectLst/>
            <a:latin typeface="+mn-lt"/>
            <a:ea typeface="+mn-ea"/>
            <a:cs typeface="+mn-cs"/>
          </a:endParaRPr>
        </a:p>
        <a:p>
          <a:r>
            <a:rPr lang="en-GB" sz="1100" b="1">
              <a:solidFill>
                <a:schemeClr val="dk1"/>
              </a:solidFill>
              <a:effectLst/>
              <a:latin typeface="+mn-lt"/>
              <a:ea typeface="+mn-ea"/>
              <a:cs typeface="+mn-cs"/>
            </a:rPr>
            <a:t>	Retention time	 </a:t>
          </a:r>
          <a:r>
            <a:rPr lang="en-GB" sz="1100">
              <a:solidFill>
                <a:schemeClr val="dk1"/>
              </a:solidFill>
              <a:effectLst/>
              <a:latin typeface="+mn-lt"/>
              <a:ea typeface="+mn-ea"/>
              <a:cs typeface="+mn-cs"/>
            </a:rPr>
            <a:t>The retention time, given in years, quantifies the duration the 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 is stored in the respective product and depends on the usage of the product. The assumed time spans are estimates to distinguish the final usages. 	The assumed retention time is one year if the 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 is released after a short use-phase up to one year. This is the case with, for example, fuels, where 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 is emitted in the flue gas if the fuel is burned. A retention time of 10 years is 	assigned for materials (e.g. polymers) where the 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 is stored for a longer period until the product’s use-phase ends. Polymers can be materially recycled or burned as a waste material to produce energy. For materials recycling 	periods are possible. Carbonation products, such as minerals, are materials with a long retention time; the retention time thereof has been assumed to be 50 years, but may vary depending on the life-time of the building. Products 	from carbonation are mainly building materials or aggregates that are used in construction and thus have a longer 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 use duration than, for example, polymers. All assumed retention times are estimates based on average material 	uses, in reality the time is highly depending on the specific use-phase, even if identical use categories are assumed. The determination of the retention time is necessary to show the different utilisation categories of the products in 	the shortlist.</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1276350</xdr:colOff>
      <xdr:row>7</xdr:row>
      <xdr:rowOff>2028825</xdr:rowOff>
    </xdr:to>
    <xdr:sp macro="" textlink="">
      <xdr:nvSpPr>
        <xdr:cNvPr id="2" name="AutoShape 17">
          <a:extLst>
            <a:ext uri="{FF2B5EF4-FFF2-40B4-BE49-F238E27FC236}">
              <a16:creationId xmlns:a16="http://schemas.microsoft.com/office/drawing/2014/main" id="{00000000-0008-0000-0100-000002000000}"/>
            </a:ext>
          </a:extLst>
        </xdr:cNvPr>
        <xdr:cNvSpPr>
          <a:spLocks noChangeArrowheads="1"/>
        </xdr:cNvSpPr>
      </xdr:nvSpPr>
      <xdr:spPr bwMode="auto">
        <a:xfrm>
          <a:off x="0" y="0"/>
          <a:ext cx="3048000" cy="10744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1276350</xdr:colOff>
      <xdr:row>7</xdr:row>
      <xdr:rowOff>2028825</xdr:rowOff>
    </xdr:to>
    <xdr:sp macro="" textlink="">
      <xdr:nvSpPr>
        <xdr:cNvPr id="3" name="AutoShape 17">
          <a:extLst>
            <a:ext uri="{FF2B5EF4-FFF2-40B4-BE49-F238E27FC236}">
              <a16:creationId xmlns:a16="http://schemas.microsoft.com/office/drawing/2014/main" id="{00000000-0008-0000-0100-000003000000}"/>
            </a:ext>
          </a:extLst>
        </xdr:cNvPr>
        <xdr:cNvSpPr>
          <a:spLocks noChangeArrowheads="1"/>
        </xdr:cNvSpPr>
      </xdr:nvSpPr>
      <xdr:spPr bwMode="auto">
        <a:xfrm>
          <a:off x="0" y="0"/>
          <a:ext cx="3048000" cy="10744200"/>
        </a:xfrm>
        <a:custGeom>
          <a:avLst/>
          <a:gdLst/>
          <a:ahLst/>
          <a:cxnLst/>
          <a:rect l="0" t="0" r="0" b="0"/>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A3:K24" totalsRowShown="0" headerRowDxfId="12" dataDxfId="11">
  <autoFilter ref="A3:K24" xr:uid="{00000000-0009-0000-0100-000002000000}"/>
  <sortState ref="A4:K24">
    <sortCondition ref="A3:A24"/>
  </sortState>
  <tableColumns count="11">
    <tableColumn id="1" xr3:uid="{00000000-0010-0000-0000-000001000000}" name="Product" dataDxfId="10"/>
    <tableColumn id="3" xr3:uid="{00000000-0010-0000-0000-000003000000}" name="Reaction" dataDxfId="9"/>
    <tableColumn id="4" xr3:uid="{00000000-0010-0000-0000-000004000000}" name="Chem. Formula" dataDxfId="8"/>
    <tableColumn id="5" xr3:uid="{00000000-0010-0000-0000-000005000000}" name="Molar Mass Products [g/mol]" dataDxfId="7"/>
    <tableColumn id="6" xr3:uid="{00000000-0010-0000-0000-000006000000}" name="CO2 molecules used" dataDxfId="6"/>
    <tableColumn id="7" xr3:uid="{00000000-0010-0000-0000-000007000000}" name="Molar Mass CO2 [g/mol]" dataDxfId="5"/>
    <tableColumn id="8" xr3:uid="{00000000-0010-0000-0000-000008000000}" name="Molar Mass C [g/mol]" dataDxfId="4"/>
    <tableColumn id="9" xr3:uid="{00000000-0010-0000-0000-000009000000}" name="CO2 binding capacity (kgCO2/kgProduct) (per molecule, which is the same)" dataDxfId="3"/>
    <tableColumn id="10" xr3:uid="{00000000-0010-0000-0000-00000A000000}" name="C binding capacity (kgC/kgProduct)" dataDxfId="2"/>
    <tableColumn id="11" xr3:uid="{00000000-0010-0000-0000-00000B000000}" name="Source" dataDxfId="1"/>
    <tableColumn id="12" xr3:uid="{00000000-0010-0000-0000-00000C000000}" name="Commen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hsmarkit.com/pdf/Scorecard-Polyethylene-Q12014_134809110913052332.pdf" TargetMode="External"/><Relationship Id="rId1" Type="http://schemas.openxmlformats.org/officeDocument/2006/relationships/hyperlink" Target="https://lirias.kuleuven.be/bitstream/123456789/517382/1/Soda+ash+case+study+CfSG.pdf%20;%20conversion%20of%20USD%20to%20EUR%202015:%200,90090%20EUR%20(Oanda)"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www.covestr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tabSelected="1" workbookViewId="0">
      <selection activeCell="W31" sqref="W31"/>
    </sheetView>
  </sheetViews>
  <sheetFormatPr defaultColWidth="11.42578125" defaultRowHeight="15" x14ac:dyDescent="0.25"/>
  <sheetData>
    <row r="1" spans="1:1" x14ac:dyDescent="0.25">
      <c r="A1" s="89"/>
    </row>
    <row r="2" spans="1:1" ht="32.25" x14ac:dyDescent="0.25">
      <c r="A2" s="90"/>
    </row>
    <row r="3" spans="1:1" ht="19.5" x14ac:dyDescent="0.25">
      <c r="A3" s="91"/>
    </row>
  </sheetData>
  <sheetProtection algorithmName="SHA-512" hashValue="Nq6U6yVm3HZDLVbtmkyEjNdMeb5Vgn80SruXkC3InEdmWyMpmDC0xMF3nXA6OlXkt5Kl6GEtrc+w31acKlkgWg==" saltValue="hnMtr5NVq3YEXCzu2Y5Ddw==" spinCount="100000" sheet="1" objects="1" scenario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0"/>
  <sheetViews>
    <sheetView zoomScale="70" zoomScaleNormal="70" workbookViewId="0">
      <selection activeCell="F10" sqref="F10"/>
    </sheetView>
  </sheetViews>
  <sheetFormatPr defaultColWidth="17.5703125" defaultRowHeight="91.5" customHeight="1" x14ac:dyDescent="0.25"/>
  <cols>
    <col min="1" max="5" width="17.5703125" style="1"/>
    <col min="6" max="6" width="17.5703125" style="25"/>
    <col min="7" max="7" width="17.5703125" style="1"/>
    <col min="8" max="8" width="17.5703125" style="28"/>
    <col min="9" max="9" width="17.5703125" style="1"/>
    <col min="10" max="10" width="17.5703125" style="28"/>
    <col min="11" max="11" width="17.5703125" style="1"/>
    <col min="12" max="12" width="17.5703125" style="28"/>
    <col min="13" max="13" width="17.5703125" style="1"/>
    <col min="14" max="14" width="17.5703125" style="28"/>
    <col min="15" max="15" width="17.5703125" style="1"/>
    <col min="16" max="16" width="17.5703125" style="28"/>
    <col min="17" max="17" width="17.5703125" style="1"/>
    <col min="18" max="18" width="17.5703125" style="28"/>
    <col min="19" max="19" width="17.5703125" style="1"/>
    <col min="20" max="20" width="17.5703125" style="27"/>
    <col min="21" max="21" width="17.5703125" style="34"/>
    <col min="22" max="16384" width="17.5703125" style="1"/>
  </cols>
  <sheetData>
    <row r="1" spans="1:22" ht="30" customHeight="1" x14ac:dyDescent="0.25">
      <c r="A1" s="92" t="s">
        <v>488</v>
      </c>
      <c r="B1" s="92"/>
      <c r="C1" s="92"/>
      <c r="D1" s="92"/>
      <c r="E1" s="92"/>
      <c r="F1" s="92"/>
      <c r="G1" s="92"/>
      <c r="H1" s="92"/>
      <c r="I1" s="92"/>
      <c r="J1" s="92"/>
      <c r="K1" s="92"/>
      <c r="L1" s="92"/>
      <c r="M1" s="92"/>
      <c r="N1" s="92"/>
      <c r="O1" s="92"/>
      <c r="P1" s="92"/>
      <c r="Q1" s="92"/>
      <c r="R1" s="92"/>
      <c r="S1" s="92"/>
      <c r="T1" s="92"/>
      <c r="U1" s="92"/>
      <c r="V1" s="92"/>
    </row>
    <row r="2" spans="1:22" ht="29.25" customHeight="1" thickBot="1" x14ac:dyDescent="0.3">
      <c r="A2" s="93"/>
      <c r="B2" s="93"/>
      <c r="C2" s="93"/>
      <c r="D2" s="93"/>
      <c r="E2" s="93"/>
      <c r="F2" s="93"/>
      <c r="G2" s="93"/>
      <c r="H2" s="93"/>
      <c r="I2" s="93"/>
      <c r="J2" s="93"/>
      <c r="K2" s="93"/>
      <c r="L2" s="93"/>
      <c r="M2" s="93"/>
      <c r="N2" s="93"/>
      <c r="O2" s="93"/>
      <c r="P2" s="93"/>
      <c r="Q2" s="93"/>
      <c r="R2" s="93"/>
      <c r="S2" s="93"/>
      <c r="T2" s="93"/>
      <c r="U2" s="93"/>
      <c r="V2" s="93"/>
    </row>
    <row r="3" spans="1:22" ht="21.75" customHeight="1" thickBot="1" x14ac:dyDescent="0.3">
      <c r="A3" s="98" t="s">
        <v>169</v>
      </c>
      <c r="B3" s="100" t="s">
        <v>240</v>
      </c>
      <c r="C3" s="100" t="s">
        <v>241</v>
      </c>
      <c r="D3" s="100" t="s">
        <v>171</v>
      </c>
      <c r="E3" s="100" t="s">
        <v>242</v>
      </c>
      <c r="F3" s="102" t="s">
        <v>243</v>
      </c>
      <c r="G3" s="100" t="s">
        <v>244</v>
      </c>
      <c r="H3" s="104"/>
      <c r="I3" s="104"/>
      <c r="J3" s="105"/>
      <c r="K3" s="105"/>
      <c r="L3" s="105"/>
      <c r="M3" s="105"/>
      <c r="N3" s="105"/>
      <c r="O3" s="105"/>
      <c r="P3" s="105"/>
      <c r="Q3" s="106" t="s">
        <v>245</v>
      </c>
      <c r="R3" s="107"/>
      <c r="S3" s="107"/>
      <c r="T3" s="108"/>
      <c r="U3" s="94" t="s">
        <v>482</v>
      </c>
      <c r="V3" s="96" t="s">
        <v>247</v>
      </c>
    </row>
    <row r="4" spans="1:22" ht="91.5" customHeight="1" thickBot="1" x14ac:dyDescent="0.3">
      <c r="A4" s="99"/>
      <c r="B4" s="101"/>
      <c r="C4" s="101"/>
      <c r="D4" s="101"/>
      <c r="E4" s="101"/>
      <c r="F4" s="103"/>
      <c r="G4" s="101"/>
      <c r="H4" s="3" t="s">
        <v>406</v>
      </c>
      <c r="I4" s="2" t="s">
        <v>180</v>
      </c>
      <c r="J4" s="3" t="s">
        <v>249</v>
      </c>
      <c r="K4" s="2" t="s">
        <v>180</v>
      </c>
      <c r="L4" s="29" t="s">
        <v>250</v>
      </c>
      <c r="M4" s="4" t="s">
        <v>180</v>
      </c>
      <c r="N4" s="29" t="s">
        <v>251</v>
      </c>
      <c r="O4" s="4" t="s">
        <v>180</v>
      </c>
      <c r="P4" s="29" t="s">
        <v>458</v>
      </c>
      <c r="Q4" s="5" t="s">
        <v>256</v>
      </c>
      <c r="R4" s="30" t="s">
        <v>469</v>
      </c>
      <c r="S4" s="6" t="s">
        <v>258</v>
      </c>
      <c r="T4" s="31" t="s">
        <v>259</v>
      </c>
      <c r="U4" s="95"/>
      <c r="V4" s="97"/>
    </row>
    <row r="5" spans="1:22" ht="91.5" customHeight="1" x14ac:dyDescent="0.25">
      <c r="A5" s="72" t="s">
        <v>464</v>
      </c>
      <c r="B5" s="71" t="s">
        <v>305</v>
      </c>
      <c r="C5" s="71" t="s">
        <v>454</v>
      </c>
      <c r="D5" s="71" t="s">
        <v>190</v>
      </c>
      <c r="E5" s="71" t="s">
        <v>470</v>
      </c>
      <c r="F5" s="10" t="s">
        <v>263</v>
      </c>
      <c r="G5" s="15" t="s">
        <v>446</v>
      </c>
      <c r="H5" s="74" t="s">
        <v>453</v>
      </c>
      <c r="I5" s="74" t="s">
        <v>452</v>
      </c>
      <c r="J5" s="11">
        <v>13000</v>
      </c>
      <c r="K5" s="73" t="s">
        <v>455</v>
      </c>
      <c r="L5" s="75">
        <v>1</v>
      </c>
      <c r="M5" s="74" t="s">
        <v>448</v>
      </c>
      <c r="N5" s="75">
        <v>19</v>
      </c>
      <c r="O5" s="74" t="s">
        <v>447</v>
      </c>
      <c r="P5" s="75">
        <v>20</v>
      </c>
      <c r="Q5" s="74" t="s">
        <v>486</v>
      </c>
      <c r="R5" s="76">
        <v>1.8</v>
      </c>
      <c r="S5" s="74" t="s">
        <v>304</v>
      </c>
      <c r="T5" s="77">
        <v>1</v>
      </c>
      <c r="U5" s="32" t="s">
        <v>326</v>
      </c>
      <c r="V5" s="78" t="s">
        <v>481</v>
      </c>
    </row>
    <row r="6" spans="1:22" ht="91.5" customHeight="1" x14ac:dyDescent="0.25">
      <c r="A6" s="7" t="s">
        <v>181</v>
      </c>
      <c r="B6" s="8" t="s">
        <v>260</v>
      </c>
      <c r="C6" s="8" t="s">
        <v>261</v>
      </c>
      <c r="D6" s="8" t="s">
        <v>262</v>
      </c>
      <c r="E6" s="9" t="s">
        <v>333</v>
      </c>
      <c r="F6" s="10" t="s">
        <v>263</v>
      </c>
      <c r="G6" s="9" t="s">
        <v>264</v>
      </c>
      <c r="H6" s="11"/>
      <c r="I6" s="9"/>
      <c r="J6" s="11">
        <v>2250</v>
      </c>
      <c r="K6" s="9" t="s">
        <v>265</v>
      </c>
      <c r="L6" s="11">
        <v>1.1599999999999999</v>
      </c>
      <c r="M6" s="9" t="s">
        <v>266</v>
      </c>
      <c r="N6" s="11">
        <v>0.1</v>
      </c>
      <c r="O6" s="9" t="s">
        <v>266</v>
      </c>
      <c r="P6" s="11">
        <v>1.26</v>
      </c>
      <c r="Q6" s="9" t="s">
        <v>336</v>
      </c>
      <c r="R6" s="12">
        <v>0.17171216655416874</v>
      </c>
      <c r="S6" s="8" t="s">
        <v>267</v>
      </c>
      <c r="T6" s="26">
        <v>10</v>
      </c>
      <c r="U6" s="32" t="s">
        <v>326</v>
      </c>
      <c r="V6" s="9" t="s">
        <v>268</v>
      </c>
    </row>
    <row r="7" spans="1:22" s="13" customFormat="1" ht="91.5" customHeight="1" x14ac:dyDescent="0.25">
      <c r="A7" s="14" t="s">
        <v>193</v>
      </c>
      <c r="B7" s="15" t="s">
        <v>269</v>
      </c>
      <c r="C7" s="15" t="s">
        <v>270</v>
      </c>
      <c r="D7" s="15" t="s">
        <v>190</v>
      </c>
      <c r="E7" s="15" t="s">
        <v>271</v>
      </c>
      <c r="F7" s="17" t="s">
        <v>263</v>
      </c>
      <c r="G7" s="15" t="s">
        <v>337</v>
      </c>
      <c r="H7" s="19">
        <v>670</v>
      </c>
      <c r="I7" s="15" t="s">
        <v>383</v>
      </c>
      <c r="J7" s="19">
        <v>160</v>
      </c>
      <c r="K7" s="16" t="s">
        <v>338</v>
      </c>
      <c r="L7" s="18">
        <v>1.2</v>
      </c>
      <c r="M7" s="16" t="s">
        <v>266</v>
      </c>
      <c r="N7" s="19">
        <v>6.84</v>
      </c>
      <c r="O7" s="16" t="s">
        <v>266</v>
      </c>
      <c r="P7" s="18">
        <v>8.0399999999999991</v>
      </c>
      <c r="Q7" s="15" t="s">
        <v>407</v>
      </c>
      <c r="R7" s="19">
        <v>1.3735097684289368</v>
      </c>
      <c r="S7" s="15" t="s">
        <v>272</v>
      </c>
      <c r="T7" s="36">
        <v>1</v>
      </c>
      <c r="U7" s="35" t="s">
        <v>327</v>
      </c>
      <c r="V7" s="15" t="s">
        <v>273</v>
      </c>
    </row>
    <row r="8" spans="1:22" s="13" customFormat="1" ht="91.5" customHeight="1" x14ac:dyDescent="0.25">
      <c r="A8" s="14" t="s">
        <v>201</v>
      </c>
      <c r="B8" s="15" t="s">
        <v>260</v>
      </c>
      <c r="C8" s="15" t="s">
        <v>261</v>
      </c>
      <c r="D8" s="15" t="s">
        <v>202</v>
      </c>
      <c r="E8" s="20" t="s">
        <v>339</v>
      </c>
      <c r="F8" s="17" t="s">
        <v>263</v>
      </c>
      <c r="G8" s="16" t="s">
        <v>352</v>
      </c>
      <c r="H8" s="18"/>
      <c r="I8" s="21" t="s">
        <v>384</v>
      </c>
      <c r="J8" s="18">
        <v>1746</v>
      </c>
      <c r="K8" s="16" t="s">
        <v>274</v>
      </c>
      <c r="L8" s="18">
        <v>3.24</v>
      </c>
      <c r="M8" s="16" t="s">
        <v>275</v>
      </c>
      <c r="N8" s="18">
        <v>0.05</v>
      </c>
      <c r="O8" s="16" t="s">
        <v>275</v>
      </c>
      <c r="P8" s="18">
        <v>3.29</v>
      </c>
      <c r="Q8" s="16" t="s">
        <v>354</v>
      </c>
      <c r="R8" s="19">
        <v>0.42727740507373713</v>
      </c>
      <c r="S8" s="15" t="s">
        <v>267</v>
      </c>
      <c r="T8" s="36">
        <v>10</v>
      </c>
      <c r="U8" s="38" t="s">
        <v>326</v>
      </c>
      <c r="V8" s="16" t="s">
        <v>355</v>
      </c>
    </row>
    <row r="9" spans="1:22" s="13" customFormat="1" ht="91.5" customHeight="1" x14ac:dyDescent="0.25">
      <c r="A9" s="14" t="s">
        <v>346</v>
      </c>
      <c r="B9" s="15" t="s">
        <v>269</v>
      </c>
      <c r="C9" s="15" t="s">
        <v>277</v>
      </c>
      <c r="D9" s="15" t="s">
        <v>190</v>
      </c>
      <c r="E9" s="15" t="s">
        <v>347</v>
      </c>
      <c r="F9" s="17" t="s">
        <v>278</v>
      </c>
      <c r="G9" s="16" t="s">
        <v>471</v>
      </c>
      <c r="H9" s="18">
        <v>1476.2</v>
      </c>
      <c r="I9" s="16" t="s">
        <v>387</v>
      </c>
      <c r="J9" s="18">
        <v>1527.440476</v>
      </c>
      <c r="K9" s="16" t="s">
        <v>386</v>
      </c>
      <c r="L9" s="18">
        <f>334.38015/2</f>
        <v>167.19007500000001</v>
      </c>
      <c r="M9" s="16" t="s">
        <v>472</v>
      </c>
      <c r="N9" s="18"/>
      <c r="O9" s="16"/>
      <c r="P9" s="18">
        <v>167.19007500000001</v>
      </c>
      <c r="Q9" s="16" t="s">
        <v>348</v>
      </c>
      <c r="R9" s="19" t="s">
        <v>473</v>
      </c>
      <c r="S9" s="15" t="s">
        <v>281</v>
      </c>
      <c r="T9" s="36">
        <v>1</v>
      </c>
      <c r="U9" s="35" t="s">
        <v>332</v>
      </c>
      <c r="V9" s="16" t="s">
        <v>437</v>
      </c>
    </row>
    <row r="10" spans="1:22" s="13" customFormat="1" ht="91.5" customHeight="1" x14ac:dyDescent="0.25">
      <c r="A10" s="14" t="s">
        <v>211</v>
      </c>
      <c r="B10" s="15" t="s">
        <v>283</v>
      </c>
      <c r="C10" s="15" t="s">
        <v>284</v>
      </c>
      <c r="D10" s="15" t="s">
        <v>190</v>
      </c>
      <c r="E10" s="15" t="s">
        <v>285</v>
      </c>
      <c r="F10" s="17" t="s">
        <v>286</v>
      </c>
      <c r="G10" s="16" t="s">
        <v>287</v>
      </c>
      <c r="H10" s="18"/>
      <c r="I10" s="16" t="s">
        <v>389</v>
      </c>
      <c r="J10" s="18">
        <v>107</v>
      </c>
      <c r="K10" s="16" t="s">
        <v>288</v>
      </c>
      <c r="L10" s="18">
        <v>260</v>
      </c>
      <c r="M10" s="16" t="s">
        <v>289</v>
      </c>
      <c r="N10" s="18">
        <v>1.45</v>
      </c>
      <c r="O10" s="16"/>
      <c r="P10" s="18">
        <v>261.45</v>
      </c>
      <c r="Q10" s="16"/>
      <c r="R10" s="19">
        <v>0.43970426616045555</v>
      </c>
      <c r="S10" s="15" t="s">
        <v>267</v>
      </c>
      <c r="T10" s="36">
        <v>50</v>
      </c>
      <c r="U10" s="38" t="s">
        <v>326</v>
      </c>
      <c r="V10" s="16" t="s">
        <v>292</v>
      </c>
    </row>
    <row r="11" spans="1:22" s="13" customFormat="1" ht="91.5" customHeight="1" x14ac:dyDescent="0.25">
      <c r="A11" s="14" t="s">
        <v>293</v>
      </c>
      <c r="B11" s="15" t="s">
        <v>269</v>
      </c>
      <c r="C11" s="15" t="s">
        <v>294</v>
      </c>
      <c r="D11" s="15" t="s">
        <v>202</v>
      </c>
      <c r="E11" s="15" t="s">
        <v>295</v>
      </c>
      <c r="F11" s="17" t="s">
        <v>286</v>
      </c>
      <c r="G11" s="16" t="s">
        <v>350</v>
      </c>
      <c r="H11" s="18"/>
      <c r="I11" s="16"/>
      <c r="J11" s="18">
        <v>1264.5</v>
      </c>
      <c r="K11" s="16" t="s">
        <v>351</v>
      </c>
      <c r="L11" s="18">
        <f>334.38015*0.15</f>
        <v>50.157022500000004</v>
      </c>
      <c r="M11" s="16" t="s">
        <v>328</v>
      </c>
      <c r="N11" s="18"/>
      <c r="O11" s="16"/>
      <c r="P11" s="18">
        <v>50.157022500000004</v>
      </c>
      <c r="Q11" s="16" t="s">
        <v>297</v>
      </c>
      <c r="R11" s="19">
        <v>1.5526913080803924</v>
      </c>
      <c r="S11" s="15" t="s">
        <v>281</v>
      </c>
      <c r="T11" s="36">
        <v>1</v>
      </c>
      <c r="U11" s="38" t="s">
        <v>326</v>
      </c>
      <c r="V11" s="16" t="s">
        <v>26</v>
      </c>
    </row>
    <row r="12" spans="1:22" s="13" customFormat="1" ht="91.5" customHeight="1" x14ac:dyDescent="0.25">
      <c r="A12" s="14" t="s">
        <v>222</v>
      </c>
      <c r="B12" s="15" t="s">
        <v>269</v>
      </c>
      <c r="C12" s="15" t="s">
        <v>261</v>
      </c>
      <c r="D12" s="15" t="s">
        <v>202</v>
      </c>
      <c r="E12" s="15" t="s">
        <v>298</v>
      </c>
      <c r="F12" s="17" t="s">
        <v>286</v>
      </c>
      <c r="G12" s="16" t="s">
        <v>408</v>
      </c>
      <c r="H12" s="39"/>
      <c r="I12" s="22"/>
      <c r="J12" s="19">
        <v>2780</v>
      </c>
      <c r="K12" s="15" t="s">
        <v>299</v>
      </c>
      <c r="L12" s="18">
        <v>0.20880000000000001</v>
      </c>
      <c r="M12" s="15" t="s">
        <v>409</v>
      </c>
      <c r="N12" s="19"/>
      <c r="O12" s="22"/>
      <c r="P12" s="18">
        <v>0.20880000000000001</v>
      </c>
      <c r="Q12" s="15" t="s">
        <v>361</v>
      </c>
      <c r="R12" s="19">
        <v>1.4657297009258643</v>
      </c>
      <c r="S12" s="15" t="s">
        <v>267</v>
      </c>
      <c r="T12" s="36">
        <v>10</v>
      </c>
      <c r="U12" s="35" t="s">
        <v>327</v>
      </c>
      <c r="V12" s="15" t="s">
        <v>14</v>
      </c>
    </row>
    <row r="13" spans="1:22" s="13" customFormat="1" ht="91.5" customHeight="1" x14ac:dyDescent="0.25">
      <c r="A13" s="14" t="s">
        <v>226</v>
      </c>
      <c r="B13" s="15" t="s">
        <v>283</v>
      </c>
      <c r="C13" s="15" t="s">
        <v>284</v>
      </c>
      <c r="D13" s="15" t="s">
        <v>190</v>
      </c>
      <c r="E13" s="15" t="s">
        <v>300</v>
      </c>
      <c r="F13" s="17" t="s">
        <v>301</v>
      </c>
      <c r="G13" s="16" t="s">
        <v>474</v>
      </c>
      <c r="H13" s="19"/>
      <c r="I13" s="16" t="s">
        <v>389</v>
      </c>
      <c r="J13" s="19">
        <v>90.09</v>
      </c>
      <c r="K13" s="23" t="s">
        <v>362</v>
      </c>
      <c r="L13" s="19">
        <v>7.4</v>
      </c>
      <c r="M13" s="15" t="s">
        <v>363</v>
      </c>
      <c r="N13" s="19">
        <v>2.17</v>
      </c>
      <c r="O13" s="15" t="s">
        <v>364</v>
      </c>
      <c r="P13" s="18">
        <v>9.57</v>
      </c>
      <c r="Q13" s="15" t="s">
        <v>303</v>
      </c>
      <c r="R13" s="19">
        <v>0.20761784352945617</v>
      </c>
      <c r="S13" s="15" t="s">
        <v>304</v>
      </c>
      <c r="T13" s="36">
        <v>10</v>
      </c>
      <c r="U13" s="38" t="s">
        <v>326</v>
      </c>
      <c r="V13" s="15" t="s">
        <v>365</v>
      </c>
    </row>
    <row r="14" spans="1:22" s="13" customFormat="1" ht="91.5" customHeight="1" x14ac:dyDescent="0.25">
      <c r="A14" s="24" t="s">
        <v>230</v>
      </c>
      <c r="B14" s="15" t="s">
        <v>305</v>
      </c>
      <c r="C14" s="15" t="s">
        <v>270</v>
      </c>
      <c r="D14" s="15" t="s">
        <v>190</v>
      </c>
      <c r="E14" s="15" t="s">
        <v>366</v>
      </c>
      <c r="F14" s="40">
        <v>5</v>
      </c>
      <c r="G14" s="15" t="s">
        <v>306</v>
      </c>
      <c r="H14" s="19"/>
      <c r="I14" s="15"/>
      <c r="J14" s="12">
        <v>582.28</v>
      </c>
      <c r="K14" s="15" t="s">
        <v>445</v>
      </c>
      <c r="L14" s="19">
        <v>5.056</v>
      </c>
      <c r="M14" s="15" t="s">
        <v>368</v>
      </c>
      <c r="N14" s="19">
        <v>0.1</v>
      </c>
      <c r="O14" s="16" t="s">
        <v>266</v>
      </c>
      <c r="P14" s="18">
        <v>5.1559999999999997</v>
      </c>
      <c r="Q14" s="15" t="s">
        <v>369</v>
      </c>
      <c r="R14" s="19">
        <v>1.9105708704145865</v>
      </c>
      <c r="S14" s="15" t="s">
        <v>272</v>
      </c>
      <c r="T14" s="36">
        <v>1</v>
      </c>
      <c r="U14" s="38" t="s">
        <v>326</v>
      </c>
      <c r="V14" s="15" t="s">
        <v>307</v>
      </c>
    </row>
    <row r="15" spans="1:22" s="13" customFormat="1" ht="91.5" customHeight="1" x14ac:dyDescent="0.25">
      <c r="A15" s="24" t="s">
        <v>232</v>
      </c>
      <c r="B15" s="15" t="s">
        <v>269</v>
      </c>
      <c r="C15" s="15" t="s">
        <v>308</v>
      </c>
      <c r="D15" s="15" t="s">
        <v>190</v>
      </c>
      <c r="E15" s="15" t="s">
        <v>370</v>
      </c>
      <c r="F15" s="40" t="s">
        <v>301</v>
      </c>
      <c r="G15" s="15" t="s">
        <v>371</v>
      </c>
      <c r="H15" s="19">
        <v>2750</v>
      </c>
      <c r="I15" s="15" t="s">
        <v>391</v>
      </c>
      <c r="J15" s="19">
        <v>200</v>
      </c>
      <c r="K15" s="15" t="s">
        <v>475</v>
      </c>
      <c r="L15" s="19">
        <v>87.468000000000004</v>
      </c>
      <c r="M15" s="15" t="s">
        <v>372</v>
      </c>
      <c r="N15" s="19">
        <v>280.01600000000002</v>
      </c>
      <c r="O15" s="15" t="s">
        <v>476</v>
      </c>
      <c r="P15" s="18">
        <v>367.48400000000004</v>
      </c>
      <c r="Q15" s="15" t="s">
        <v>276</v>
      </c>
      <c r="R15" s="19">
        <v>2.7437655860349128</v>
      </c>
      <c r="S15" s="15" t="s">
        <v>272</v>
      </c>
      <c r="T15" s="36">
        <v>1</v>
      </c>
      <c r="U15" s="33" t="s">
        <v>327</v>
      </c>
      <c r="V15" s="15" t="s">
        <v>309</v>
      </c>
    </row>
    <row r="16" spans="1:22" s="13" customFormat="1" ht="91.5" customHeight="1" x14ac:dyDescent="0.25">
      <c r="A16" s="24" t="s">
        <v>232</v>
      </c>
      <c r="B16" s="15" t="s">
        <v>305</v>
      </c>
      <c r="C16" s="15" t="s">
        <v>308</v>
      </c>
      <c r="D16" s="15" t="s">
        <v>190</v>
      </c>
      <c r="E16" s="15" t="s">
        <v>377</v>
      </c>
      <c r="F16" s="40">
        <v>6</v>
      </c>
      <c r="G16" s="15" t="s">
        <v>310</v>
      </c>
      <c r="H16" s="19">
        <v>2750</v>
      </c>
      <c r="I16" s="15" t="s">
        <v>394</v>
      </c>
      <c r="J16" s="19">
        <v>200</v>
      </c>
      <c r="K16" s="15" t="s">
        <v>475</v>
      </c>
      <c r="L16" s="19">
        <f>L15</f>
        <v>87.468000000000004</v>
      </c>
      <c r="M16" s="15" t="s">
        <v>372</v>
      </c>
      <c r="N16" s="19">
        <v>280.01600000000002</v>
      </c>
      <c r="O16" s="15" t="s">
        <v>476</v>
      </c>
      <c r="P16" s="18">
        <v>367.48400000000004</v>
      </c>
      <c r="Q16" s="15" t="s">
        <v>303</v>
      </c>
      <c r="R16" s="19">
        <v>2.7437655860349128</v>
      </c>
      <c r="S16" s="15" t="s">
        <v>272</v>
      </c>
      <c r="T16" s="36">
        <v>1</v>
      </c>
      <c r="U16" s="38" t="s">
        <v>326</v>
      </c>
      <c r="V16" s="15" t="s">
        <v>311</v>
      </c>
    </row>
    <row r="17" spans="1:22" s="13" customFormat="1" ht="91.5" customHeight="1" x14ac:dyDescent="0.25">
      <c r="A17" s="24" t="s">
        <v>235</v>
      </c>
      <c r="B17" s="15" t="s">
        <v>269</v>
      </c>
      <c r="C17" s="15" t="s">
        <v>312</v>
      </c>
      <c r="D17" s="15" t="s">
        <v>202</v>
      </c>
      <c r="E17" s="15" t="s">
        <v>378</v>
      </c>
      <c r="F17" s="40" t="s">
        <v>410</v>
      </c>
      <c r="G17" s="15" t="s">
        <v>477</v>
      </c>
      <c r="H17" s="19">
        <v>1065</v>
      </c>
      <c r="I17" s="15" t="s">
        <v>395</v>
      </c>
      <c r="J17" s="19">
        <v>697</v>
      </c>
      <c r="K17" s="16" t="s">
        <v>396</v>
      </c>
      <c r="L17" s="19">
        <v>17.399999999999999</v>
      </c>
      <c r="M17" s="16" t="s">
        <v>380</v>
      </c>
      <c r="N17" s="19">
        <v>0.3</v>
      </c>
      <c r="O17" s="16" t="s">
        <v>266</v>
      </c>
      <c r="P17" s="18">
        <v>17.7</v>
      </c>
      <c r="Q17" s="16" t="s">
        <v>314</v>
      </c>
      <c r="R17" s="19">
        <v>3.1379679144385024</v>
      </c>
      <c r="S17" s="15" t="s">
        <v>304</v>
      </c>
      <c r="T17" s="36">
        <v>1</v>
      </c>
      <c r="U17" s="35" t="s">
        <v>330</v>
      </c>
      <c r="V17" s="15" t="s">
        <v>315</v>
      </c>
    </row>
    <row r="18" spans="1:22" s="13" customFormat="1" ht="91.5" customHeight="1" x14ac:dyDescent="0.25">
      <c r="A18" s="24" t="s">
        <v>238</v>
      </c>
      <c r="B18" s="15" t="s">
        <v>269</v>
      </c>
      <c r="C18" s="15" t="s">
        <v>312</v>
      </c>
      <c r="D18" s="15" t="s">
        <v>202</v>
      </c>
      <c r="E18" s="15" t="s">
        <v>313</v>
      </c>
      <c r="F18" s="40" t="s">
        <v>410</v>
      </c>
      <c r="G18" s="15" t="s">
        <v>316</v>
      </c>
      <c r="H18" s="19">
        <v>1065</v>
      </c>
      <c r="I18" s="15" t="s">
        <v>395</v>
      </c>
      <c r="J18" s="19">
        <v>595</v>
      </c>
      <c r="K18" s="16" t="s">
        <v>396</v>
      </c>
      <c r="L18" s="19">
        <v>12.87</v>
      </c>
      <c r="M18" s="16" t="s">
        <v>329</v>
      </c>
      <c r="N18" s="19">
        <v>0.33</v>
      </c>
      <c r="O18" s="16" t="s">
        <v>266</v>
      </c>
      <c r="P18" s="18">
        <v>13.2</v>
      </c>
      <c r="Q18" s="16" t="s">
        <v>314</v>
      </c>
      <c r="R18" s="19">
        <v>3.1375950570342206</v>
      </c>
      <c r="S18" s="15" t="s">
        <v>304</v>
      </c>
      <c r="T18" s="36">
        <v>1</v>
      </c>
      <c r="U18" s="35" t="s">
        <v>331</v>
      </c>
      <c r="V18" s="15" t="s">
        <v>315</v>
      </c>
    </row>
    <row r="19" spans="1:22" s="13" customFormat="1" ht="91.5" customHeight="1" x14ac:dyDescent="0.25">
      <c r="A19" s="14" t="s">
        <v>219</v>
      </c>
      <c r="B19" s="16" t="s">
        <v>269</v>
      </c>
      <c r="C19" s="16" t="s">
        <v>261</v>
      </c>
      <c r="D19" s="16" t="s">
        <v>202</v>
      </c>
      <c r="E19" s="16" t="s">
        <v>317</v>
      </c>
      <c r="F19" s="17" t="s">
        <v>286</v>
      </c>
      <c r="G19" s="16" t="s">
        <v>318</v>
      </c>
      <c r="H19" s="18"/>
      <c r="I19" s="23" t="s">
        <v>397</v>
      </c>
      <c r="J19" s="18">
        <v>1051</v>
      </c>
      <c r="K19" s="16" t="s">
        <v>319</v>
      </c>
      <c r="L19" s="18">
        <v>2.0259999999999998</v>
      </c>
      <c r="M19" s="16" t="s">
        <v>320</v>
      </c>
      <c r="N19" s="18">
        <v>0.85799999999999998</v>
      </c>
      <c r="O19" s="16" t="s">
        <v>320</v>
      </c>
      <c r="P19" s="18">
        <v>2.8839999999999999</v>
      </c>
      <c r="Q19" s="16" t="s">
        <v>321</v>
      </c>
      <c r="R19" s="18">
        <v>3.1379679144385024</v>
      </c>
      <c r="S19" s="16" t="s">
        <v>267</v>
      </c>
      <c r="T19" s="37">
        <v>10</v>
      </c>
      <c r="U19" s="35" t="s">
        <v>327</v>
      </c>
      <c r="V19" s="16" t="s">
        <v>14</v>
      </c>
    </row>
    <row r="20" spans="1:22" s="13" customFormat="1" ht="91.5" customHeight="1" x14ac:dyDescent="0.25">
      <c r="A20" s="14" t="s">
        <v>224</v>
      </c>
      <c r="B20" s="15" t="s">
        <v>269</v>
      </c>
      <c r="C20" s="15" t="s">
        <v>261</v>
      </c>
      <c r="D20" s="15" t="s">
        <v>202</v>
      </c>
      <c r="E20" s="15" t="s">
        <v>322</v>
      </c>
      <c r="F20" s="17" t="s">
        <v>286</v>
      </c>
      <c r="G20" s="16" t="s">
        <v>323</v>
      </c>
      <c r="H20" s="19"/>
      <c r="I20" s="15"/>
      <c r="J20" s="19">
        <v>974</v>
      </c>
      <c r="K20" s="16" t="s">
        <v>324</v>
      </c>
      <c r="L20" s="19">
        <v>10.321</v>
      </c>
      <c r="M20" s="16" t="s">
        <v>325</v>
      </c>
      <c r="N20" s="19">
        <v>0.90500000000000003</v>
      </c>
      <c r="O20" s="16" t="s">
        <v>325</v>
      </c>
      <c r="P20" s="18">
        <v>11.225999999999999</v>
      </c>
      <c r="Q20" s="16" t="s">
        <v>321</v>
      </c>
      <c r="R20" s="19">
        <v>3.1375950570342206</v>
      </c>
      <c r="S20" s="15" t="s">
        <v>267</v>
      </c>
      <c r="T20" s="36">
        <v>10</v>
      </c>
      <c r="U20" s="35" t="s">
        <v>327</v>
      </c>
      <c r="V20" s="15" t="s">
        <v>14</v>
      </c>
    </row>
  </sheetData>
  <sheetProtection algorithmName="SHA-512" hashValue="H0l/ti6y0EswWSLmkarpwzUMQRqIs5jBRxizJW2ru6gCkMheoXGRLyGltVdK9O2O/ShK/1EyGFR8nWktcpKPWQ==" saltValue="/EP1ZesNpEi+BlYrq8OCuA==" spinCount="100000" sheet="1" objects="1" scenarios="1"/>
  <mergeCells count="12">
    <mergeCell ref="A1:V2"/>
    <mergeCell ref="U3:U4"/>
    <mergeCell ref="V3:V4"/>
    <mergeCell ref="A3:A4"/>
    <mergeCell ref="B3:B4"/>
    <mergeCell ref="C3:C4"/>
    <mergeCell ref="D3:D4"/>
    <mergeCell ref="E3:E4"/>
    <mergeCell ref="F3:F4"/>
    <mergeCell ref="G3:G4"/>
    <mergeCell ref="H3:P3"/>
    <mergeCell ref="Q3:T3"/>
  </mergeCells>
  <conditionalFormatting sqref="K14:T14 A14:I14 A6:T13 A15:T20">
    <cfRule type="cellIs" dxfId="17" priority="4" operator="equal">
      <formula>""</formula>
    </cfRule>
  </conditionalFormatting>
  <conditionalFormatting sqref="J14">
    <cfRule type="containsBlanks" dxfId="16" priority="3">
      <formula>LEN(TRIM(J14))=0</formula>
    </cfRule>
  </conditionalFormatting>
  <conditionalFormatting sqref="F5">
    <cfRule type="containsBlanks" dxfId="15" priority="2">
      <formula>LEN(TRIM(F5))=0</formula>
    </cfRule>
  </conditionalFormatting>
  <conditionalFormatting sqref="J5">
    <cfRule type="cellIs" dxfId="14" priority="1" operator="equal">
      <formula>""</formula>
    </cfRule>
  </conditionalFormatting>
  <hyperlinks>
    <hyperlink ref="K13" r:id="rId1" display="https://lirias.kuleuven.be/bitstream/123456789/517382/1/Soda+ash+case+study+CfSG.pdf ; conversion of USD to EUR 2015: 0,90090 EUR (Oanda)" xr:uid="{00000000-0004-0000-0100-000000000000}"/>
    <hyperlink ref="I19" r:id="rId2" xr:uid="{00000000-0004-0000-0100-000001000000}"/>
  </hyperlinks>
  <pageMargins left="0.7" right="0.7" top="0.78740157499999996" bottom="0.78740157499999996"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4"/>
  <sheetViews>
    <sheetView zoomScale="90" zoomScaleNormal="90" workbookViewId="0">
      <pane xSplit="1" ySplit="1" topLeftCell="B2" activePane="bottomRight" state="frozen"/>
      <selection pane="topRight" activeCell="B1" sqref="B1"/>
      <selection pane="bottomLeft" activeCell="A2" sqref="A2"/>
      <selection pane="bottomRight" activeCell="M19" sqref="M19"/>
    </sheetView>
  </sheetViews>
  <sheetFormatPr defaultColWidth="11.42578125" defaultRowHeight="15" x14ac:dyDescent="0.25"/>
  <cols>
    <col min="1" max="1" width="26.85546875" style="54" customWidth="1"/>
    <col min="2" max="2" width="12.5703125" style="54" bestFit="1" customWidth="1"/>
    <col min="3" max="3" width="27" style="54" bestFit="1" customWidth="1"/>
    <col min="4" max="5" width="0" style="54" hidden="1" customWidth="1"/>
    <col min="6" max="6" width="6.7109375" style="63" bestFit="1" customWidth="1"/>
    <col min="7" max="10" width="0" style="54" hidden="1" customWidth="1"/>
    <col min="11" max="11" width="15.7109375" style="56" customWidth="1"/>
    <col min="12" max="12" width="0" style="54" hidden="1" customWidth="1"/>
    <col min="13" max="13" width="18.85546875" style="54" customWidth="1"/>
    <col min="14" max="14" width="8.42578125" style="54" hidden="1" customWidth="1"/>
    <col min="15" max="15" width="18.7109375" style="54" customWidth="1"/>
    <col min="16" max="16" width="0.85546875" style="54" hidden="1" customWidth="1"/>
    <col min="17" max="17" width="30.28515625" style="56" customWidth="1"/>
    <col min="18" max="24" width="0" style="54" hidden="1" customWidth="1"/>
    <col min="25" max="25" width="13.28515625" style="54" bestFit="1" customWidth="1"/>
    <col min="26" max="26" width="19.5703125" style="54" customWidth="1"/>
    <col min="27" max="27" width="27" style="58" customWidth="1"/>
    <col min="28" max="28" width="27.5703125" style="58" customWidth="1"/>
    <col min="29" max="30" width="11.42578125" style="54"/>
    <col min="31" max="32" width="0" style="54" hidden="1" customWidth="1"/>
    <col min="33" max="16384" width="11.42578125" style="54"/>
  </cols>
  <sheetData>
    <row r="1" spans="1:32" s="64" customFormat="1" ht="30" customHeight="1" x14ac:dyDescent="0.25">
      <c r="A1" s="64" t="s">
        <v>169</v>
      </c>
      <c r="B1" s="64" t="s">
        <v>411</v>
      </c>
      <c r="C1" s="64" t="s">
        <v>240</v>
      </c>
      <c r="D1" s="64" t="s">
        <v>171</v>
      </c>
      <c r="E1" s="64" t="s">
        <v>242</v>
      </c>
      <c r="F1" s="62" t="s">
        <v>243</v>
      </c>
      <c r="G1" s="64" t="s">
        <v>244</v>
      </c>
      <c r="H1" s="64" t="s">
        <v>248</v>
      </c>
      <c r="I1" s="64" t="s">
        <v>382</v>
      </c>
      <c r="J1" s="64" t="s">
        <v>180</v>
      </c>
      <c r="K1" s="65" t="s">
        <v>249</v>
      </c>
      <c r="L1" s="64" t="s">
        <v>180</v>
      </c>
      <c r="M1" s="64" t="s">
        <v>250</v>
      </c>
      <c r="N1" s="64" t="s">
        <v>180</v>
      </c>
      <c r="O1" s="64" t="s">
        <v>251</v>
      </c>
      <c r="P1" s="64" t="s">
        <v>180</v>
      </c>
      <c r="Q1" s="84" t="s">
        <v>459</v>
      </c>
      <c r="R1" s="64" t="s">
        <v>252</v>
      </c>
      <c r="S1" s="64" t="s">
        <v>398</v>
      </c>
      <c r="T1" s="64" t="s">
        <v>253</v>
      </c>
      <c r="U1" s="64" t="s">
        <v>402</v>
      </c>
      <c r="V1" s="64" t="s">
        <v>254</v>
      </c>
      <c r="W1" s="64" t="s">
        <v>255</v>
      </c>
      <c r="X1" s="64" t="s">
        <v>255</v>
      </c>
      <c r="Y1" s="64" t="s">
        <v>460</v>
      </c>
      <c r="Z1" s="64" t="s">
        <v>412</v>
      </c>
      <c r="AA1" s="66" t="s">
        <v>257</v>
      </c>
      <c r="AB1" s="64" t="s">
        <v>413</v>
      </c>
      <c r="AC1" s="64" t="s">
        <v>258</v>
      </c>
      <c r="AD1" s="64" t="s">
        <v>259</v>
      </c>
      <c r="AE1" s="64" t="s">
        <v>246</v>
      </c>
      <c r="AF1" s="64" t="s">
        <v>247</v>
      </c>
    </row>
    <row r="2" spans="1:32" x14ac:dyDescent="0.25">
      <c r="A2" s="53" t="s">
        <v>232</v>
      </c>
      <c r="B2" s="54" t="s">
        <v>232</v>
      </c>
      <c r="C2" s="53" t="s">
        <v>269</v>
      </c>
      <c r="D2" s="54" t="s">
        <v>190</v>
      </c>
      <c r="E2" s="54" t="s">
        <v>370</v>
      </c>
      <c r="F2" s="63" t="s">
        <v>301</v>
      </c>
      <c r="G2" s="54" t="s">
        <v>371</v>
      </c>
      <c r="H2" s="54" t="s">
        <v>390</v>
      </c>
      <c r="I2" s="54">
        <v>2750</v>
      </c>
      <c r="J2" s="54" t="s">
        <v>391</v>
      </c>
      <c r="K2" s="55">
        <v>200</v>
      </c>
      <c r="L2" s="54" t="s">
        <v>392</v>
      </c>
      <c r="M2" s="56">
        <v>87.468000000000004</v>
      </c>
      <c r="N2" s="56" t="s">
        <v>372</v>
      </c>
      <c r="O2" s="56">
        <v>280.01600000000002</v>
      </c>
      <c r="P2" s="54" t="s">
        <v>373</v>
      </c>
      <c r="Q2" s="55">
        <v>367.48400000000004</v>
      </c>
      <c r="R2" s="54" t="s">
        <v>375</v>
      </c>
      <c r="S2" s="54">
        <v>0</v>
      </c>
      <c r="T2" s="54" t="s">
        <v>374</v>
      </c>
      <c r="V2" s="54" t="s">
        <v>414</v>
      </c>
      <c r="W2" s="54" t="s">
        <v>376</v>
      </c>
      <c r="X2" s="54" t="s">
        <v>404</v>
      </c>
      <c r="Y2" s="56">
        <f>(Q2*(K2*1000000))/10^9</f>
        <v>73.496799999999993</v>
      </c>
      <c r="Z2" s="57">
        <f>O2/Q2</f>
        <v>0.76198147402335881</v>
      </c>
      <c r="AA2" s="81">
        <v>2.7437655860349128</v>
      </c>
      <c r="AB2" s="82">
        <f>AA2*Q2</f>
        <v>1008.289952618454</v>
      </c>
      <c r="AC2" s="54" t="s">
        <v>272</v>
      </c>
      <c r="AD2" s="54">
        <v>1</v>
      </c>
      <c r="AE2" s="54" t="s">
        <v>327</v>
      </c>
      <c r="AF2" s="54" t="s">
        <v>309</v>
      </c>
    </row>
    <row r="3" spans="1:32" hidden="1" x14ac:dyDescent="0.25">
      <c r="A3" s="53" t="s">
        <v>232</v>
      </c>
      <c r="B3" s="54" t="s">
        <v>232</v>
      </c>
      <c r="C3" s="53" t="s">
        <v>305</v>
      </c>
      <c r="D3" s="54" t="s">
        <v>190</v>
      </c>
      <c r="E3" s="54" t="s">
        <v>377</v>
      </c>
      <c r="F3" s="63">
        <v>6</v>
      </c>
      <c r="G3" s="54" t="s">
        <v>310</v>
      </c>
      <c r="I3" s="54">
        <v>2750</v>
      </c>
      <c r="J3" s="54" t="s">
        <v>394</v>
      </c>
      <c r="K3" s="55"/>
      <c r="M3" s="56"/>
      <c r="N3" s="56"/>
      <c r="O3" s="56"/>
      <c r="Q3" s="55"/>
      <c r="Y3" s="56"/>
      <c r="Z3" s="57"/>
      <c r="AB3" s="59"/>
    </row>
    <row r="4" spans="1:32" x14ac:dyDescent="0.25">
      <c r="A4" s="53" t="s">
        <v>346</v>
      </c>
      <c r="B4" s="54" t="s">
        <v>415</v>
      </c>
      <c r="C4" s="53" t="s">
        <v>269</v>
      </c>
      <c r="D4" s="54" t="s">
        <v>190</v>
      </c>
      <c r="E4" s="54" t="s">
        <v>347</v>
      </c>
      <c r="F4" s="63" t="s">
        <v>278</v>
      </c>
      <c r="G4" s="54" t="s">
        <v>279</v>
      </c>
      <c r="H4" s="54" t="s">
        <v>385</v>
      </c>
      <c r="I4" s="54">
        <v>1476.2</v>
      </c>
      <c r="J4" s="54" t="s">
        <v>387</v>
      </c>
      <c r="K4" s="55">
        <v>1527.440476</v>
      </c>
      <c r="L4" s="54" t="s">
        <v>386</v>
      </c>
      <c r="M4" s="56">
        <v>167.19007500000001</v>
      </c>
      <c r="N4" s="56" t="s">
        <v>416</v>
      </c>
      <c r="O4" s="56"/>
      <c r="Q4" s="55">
        <v>167.19007500000001</v>
      </c>
      <c r="R4" s="54" t="s">
        <v>417</v>
      </c>
      <c r="S4" s="54">
        <v>3</v>
      </c>
      <c r="T4" s="54" t="s">
        <v>280</v>
      </c>
      <c r="U4" s="54" t="s">
        <v>400</v>
      </c>
      <c r="V4" s="54" t="s">
        <v>418</v>
      </c>
      <c r="W4" s="54" t="s">
        <v>419</v>
      </c>
      <c r="X4" s="54" t="s">
        <v>404</v>
      </c>
      <c r="Y4" s="56">
        <f t="shared" ref="Y4:Y17" si="0">(Q4*(K4*1000000))/10^9</f>
        <v>255.3728877404757</v>
      </c>
      <c r="Z4" s="57">
        <f t="shared" ref="Z4:Z17" si="1">O4/Q4</f>
        <v>0</v>
      </c>
      <c r="AA4" s="81">
        <v>3.14</v>
      </c>
      <c r="AB4" s="82">
        <f t="shared" ref="AB4:AB17" si="2">AA4*Q4</f>
        <v>524.97683549999999</v>
      </c>
      <c r="AC4" s="54" t="s">
        <v>281</v>
      </c>
      <c r="AD4" s="54">
        <v>1</v>
      </c>
      <c r="AE4" s="54" t="s">
        <v>332</v>
      </c>
      <c r="AF4" s="54" t="s">
        <v>282</v>
      </c>
    </row>
    <row r="5" spans="1:32" x14ac:dyDescent="0.25">
      <c r="A5" s="53" t="s">
        <v>211</v>
      </c>
      <c r="B5" s="54" t="s">
        <v>420</v>
      </c>
      <c r="C5" s="53" t="s">
        <v>283</v>
      </c>
      <c r="D5" s="54" t="s">
        <v>190</v>
      </c>
      <c r="E5" s="54" t="s">
        <v>285</v>
      </c>
      <c r="F5" s="63" t="s">
        <v>286</v>
      </c>
      <c r="G5" s="54" t="s">
        <v>287</v>
      </c>
      <c r="H5" s="54" t="s">
        <v>349</v>
      </c>
      <c r="J5" s="54" t="s">
        <v>389</v>
      </c>
      <c r="K5" s="55">
        <v>107</v>
      </c>
      <c r="L5" s="54" t="s">
        <v>288</v>
      </c>
      <c r="M5" s="56">
        <v>260</v>
      </c>
      <c r="N5" s="56" t="s">
        <v>289</v>
      </c>
      <c r="O5" s="56">
        <v>1.45</v>
      </c>
      <c r="Q5" s="55">
        <v>261.45</v>
      </c>
      <c r="R5" s="54" t="s">
        <v>290</v>
      </c>
      <c r="S5" s="54">
        <v>5</v>
      </c>
      <c r="W5" s="54" t="s">
        <v>291</v>
      </c>
      <c r="X5" s="54" t="s">
        <v>405</v>
      </c>
      <c r="Y5" s="56">
        <f t="shared" si="0"/>
        <v>27.975149999999999</v>
      </c>
      <c r="Z5" s="57">
        <f t="shared" si="1"/>
        <v>5.5459934978007268E-3</v>
      </c>
      <c r="AA5" s="58">
        <v>0.43970426616045555</v>
      </c>
      <c r="AB5" s="59">
        <f t="shared" si="2"/>
        <v>114.9606803876511</v>
      </c>
      <c r="AC5" s="54" t="s">
        <v>267</v>
      </c>
      <c r="AD5" s="54">
        <v>50</v>
      </c>
      <c r="AE5" s="54" t="s">
        <v>326</v>
      </c>
      <c r="AF5" s="54" t="s">
        <v>292</v>
      </c>
    </row>
    <row r="6" spans="1:32" x14ac:dyDescent="0.25">
      <c r="A6" s="53" t="s">
        <v>293</v>
      </c>
      <c r="B6" s="54" t="s">
        <v>421</v>
      </c>
      <c r="C6" s="53" t="s">
        <v>269</v>
      </c>
      <c r="D6" s="54" t="s">
        <v>202</v>
      </c>
      <c r="E6" s="54" t="s">
        <v>295</v>
      </c>
      <c r="F6" s="63" t="s">
        <v>286</v>
      </c>
      <c r="G6" s="54" t="s">
        <v>350</v>
      </c>
      <c r="K6" s="60">
        <v>1264.5</v>
      </c>
      <c r="L6" s="54" t="s">
        <v>351</v>
      </c>
      <c r="M6" s="56">
        <v>50.157022500000004</v>
      </c>
      <c r="N6" s="56" t="s">
        <v>328</v>
      </c>
      <c r="O6" s="56"/>
      <c r="Q6" s="55">
        <v>50.157022500000004</v>
      </c>
      <c r="R6" s="54" t="s">
        <v>296</v>
      </c>
      <c r="S6" s="54">
        <v>5</v>
      </c>
      <c r="Y6" s="56">
        <f t="shared" si="0"/>
        <v>63.423554951250004</v>
      </c>
      <c r="Z6" s="57">
        <f t="shared" si="1"/>
        <v>0</v>
      </c>
      <c r="AA6" s="58">
        <v>1.5526913080803924</v>
      </c>
      <c r="AB6" s="59">
        <f t="shared" si="2"/>
        <v>77.87837287494267</v>
      </c>
      <c r="AC6" s="54" t="s">
        <v>281</v>
      </c>
      <c r="AD6" s="54">
        <v>1</v>
      </c>
      <c r="AE6" s="54" t="s">
        <v>326</v>
      </c>
      <c r="AF6" s="54" t="s">
        <v>26</v>
      </c>
    </row>
    <row r="7" spans="1:32" x14ac:dyDescent="0.25">
      <c r="A7" s="53" t="s">
        <v>235</v>
      </c>
      <c r="B7" s="54" t="s">
        <v>235</v>
      </c>
      <c r="C7" s="53" t="s">
        <v>269</v>
      </c>
      <c r="D7" s="54" t="s">
        <v>202</v>
      </c>
      <c r="E7" s="54" t="s">
        <v>378</v>
      </c>
      <c r="F7" s="63" t="s">
        <v>410</v>
      </c>
      <c r="G7" s="54" t="s">
        <v>379</v>
      </c>
      <c r="H7" s="54" t="s">
        <v>393</v>
      </c>
      <c r="I7" s="54">
        <v>1065</v>
      </c>
      <c r="J7" s="54" t="s">
        <v>395</v>
      </c>
      <c r="K7" s="55">
        <v>697</v>
      </c>
      <c r="L7" s="54" t="s">
        <v>396</v>
      </c>
      <c r="M7" s="56">
        <v>17.399999999999999</v>
      </c>
      <c r="N7" s="56" t="s">
        <v>380</v>
      </c>
      <c r="O7" s="56">
        <v>0.3</v>
      </c>
      <c r="P7" s="54" t="s">
        <v>266</v>
      </c>
      <c r="Q7" s="55">
        <v>17.7</v>
      </c>
      <c r="T7" s="54" t="s">
        <v>381</v>
      </c>
      <c r="X7" s="54" t="s">
        <v>404</v>
      </c>
      <c r="Y7" s="56">
        <f t="shared" si="0"/>
        <v>12.3369</v>
      </c>
      <c r="Z7" s="57">
        <f t="shared" si="1"/>
        <v>1.6949152542372881E-2</v>
      </c>
      <c r="AA7" s="58">
        <v>3.1379679144385024</v>
      </c>
      <c r="AB7" s="59">
        <f t="shared" si="2"/>
        <v>55.542032085561488</v>
      </c>
      <c r="AC7" s="54" t="s">
        <v>304</v>
      </c>
      <c r="AD7" s="54">
        <v>1</v>
      </c>
      <c r="AE7" s="54" t="s">
        <v>330</v>
      </c>
      <c r="AF7" s="54" t="s">
        <v>315</v>
      </c>
    </row>
    <row r="8" spans="1:32" x14ac:dyDescent="0.25">
      <c r="A8" s="53" t="s">
        <v>238</v>
      </c>
      <c r="B8" s="61" t="s">
        <v>238</v>
      </c>
      <c r="C8" s="53" t="s">
        <v>269</v>
      </c>
      <c r="D8" s="54" t="s">
        <v>202</v>
      </c>
      <c r="E8" s="54" t="s">
        <v>313</v>
      </c>
      <c r="F8" s="63" t="s">
        <v>410</v>
      </c>
      <c r="G8" s="54" t="s">
        <v>316</v>
      </c>
      <c r="H8" s="54" t="s">
        <v>393</v>
      </c>
      <c r="I8" s="54">
        <v>1065</v>
      </c>
      <c r="J8" s="54" t="s">
        <v>395</v>
      </c>
      <c r="K8" s="55">
        <v>595</v>
      </c>
      <c r="L8" s="54" t="s">
        <v>396</v>
      </c>
      <c r="M8" s="56">
        <v>12.87</v>
      </c>
      <c r="N8" s="56" t="s">
        <v>329</v>
      </c>
      <c r="O8" s="56">
        <v>0.33</v>
      </c>
      <c r="P8" s="54" t="s">
        <v>266</v>
      </c>
      <c r="Q8" s="55">
        <v>13.2</v>
      </c>
      <c r="T8" s="54" t="s">
        <v>381</v>
      </c>
      <c r="X8" s="54" t="s">
        <v>404</v>
      </c>
      <c r="Y8" s="56">
        <f t="shared" si="0"/>
        <v>7.8540000000000001</v>
      </c>
      <c r="Z8" s="57">
        <f t="shared" si="1"/>
        <v>2.5000000000000001E-2</v>
      </c>
      <c r="AA8" s="58">
        <v>3.1375950570342206</v>
      </c>
      <c r="AB8" s="59">
        <f t="shared" si="2"/>
        <v>41.416254752851707</v>
      </c>
      <c r="AC8" s="54" t="s">
        <v>304</v>
      </c>
      <c r="AD8" s="54">
        <v>1</v>
      </c>
      <c r="AE8" s="54" t="s">
        <v>331</v>
      </c>
      <c r="AF8" s="54" t="s">
        <v>315</v>
      </c>
    </row>
    <row r="9" spans="1:32" x14ac:dyDescent="0.25">
      <c r="A9" s="53" t="s">
        <v>463</v>
      </c>
      <c r="B9" s="54" t="s">
        <v>454</v>
      </c>
      <c r="C9" s="53" t="s">
        <v>305</v>
      </c>
      <c r="F9" s="63" t="s">
        <v>263</v>
      </c>
      <c r="K9" s="55">
        <v>13000</v>
      </c>
      <c r="M9" s="56">
        <v>1</v>
      </c>
      <c r="N9" s="56"/>
      <c r="O9" s="56">
        <v>19</v>
      </c>
      <c r="Q9" s="55">
        <v>20</v>
      </c>
      <c r="Y9" s="56">
        <f t="shared" si="0"/>
        <v>260</v>
      </c>
      <c r="Z9" s="57">
        <f t="shared" si="1"/>
        <v>0.95</v>
      </c>
      <c r="AA9" s="58">
        <v>1.8</v>
      </c>
      <c r="AB9" s="59">
        <f t="shared" si="2"/>
        <v>36</v>
      </c>
      <c r="AC9" s="79" t="s">
        <v>304</v>
      </c>
      <c r="AD9" s="54">
        <v>1</v>
      </c>
    </row>
    <row r="10" spans="1:32" x14ac:dyDescent="0.25">
      <c r="A10" s="53" t="s">
        <v>224</v>
      </c>
      <c r="B10" s="54" t="s">
        <v>422</v>
      </c>
      <c r="C10" s="53" t="s">
        <v>269</v>
      </c>
      <c r="D10" s="54" t="s">
        <v>202</v>
      </c>
      <c r="E10" s="54" t="s">
        <v>322</v>
      </c>
      <c r="F10" s="63" t="s">
        <v>286</v>
      </c>
      <c r="G10" s="54" t="s">
        <v>323</v>
      </c>
      <c r="K10" s="55">
        <v>974</v>
      </c>
      <c r="L10" s="54" t="s">
        <v>324</v>
      </c>
      <c r="M10" s="56">
        <v>10.321</v>
      </c>
      <c r="N10" s="56" t="s">
        <v>325</v>
      </c>
      <c r="O10" s="56">
        <v>0.90500000000000003</v>
      </c>
      <c r="P10" s="54" t="s">
        <v>325</v>
      </c>
      <c r="Q10" s="55">
        <v>11.225999999999999</v>
      </c>
      <c r="X10" s="54" t="s">
        <v>403</v>
      </c>
      <c r="Y10" s="56">
        <f t="shared" si="0"/>
        <v>10.934124000000001</v>
      </c>
      <c r="Z10" s="57">
        <f t="shared" si="1"/>
        <v>8.0616426153572077E-2</v>
      </c>
      <c r="AA10" s="58">
        <v>3.1375950570342206</v>
      </c>
      <c r="AB10" s="59">
        <f t="shared" si="2"/>
        <v>35.222642110266158</v>
      </c>
      <c r="AC10" s="54" t="s">
        <v>267</v>
      </c>
      <c r="AD10" s="54">
        <v>10</v>
      </c>
      <c r="AE10" s="54" t="s">
        <v>327</v>
      </c>
      <c r="AF10" s="54" t="s">
        <v>14</v>
      </c>
    </row>
    <row r="11" spans="1:32" x14ac:dyDescent="0.25">
      <c r="A11" s="53" t="s">
        <v>193</v>
      </c>
      <c r="B11" s="54" t="s">
        <v>423</v>
      </c>
      <c r="C11" s="53" t="s">
        <v>269</v>
      </c>
      <c r="D11" s="54" t="s">
        <v>190</v>
      </c>
      <c r="E11" s="54" t="s">
        <v>271</v>
      </c>
      <c r="F11" s="63" t="s">
        <v>263</v>
      </c>
      <c r="G11" s="54" t="s">
        <v>337</v>
      </c>
      <c r="H11" s="54" t="s">
        <v>424</v>
      </c>
      <c r="I11" s="54">
        <v>670</v>
      </c>
      <c r="J11" s="54" t="s">
        <v>383</v>
      </c>
      <c r="K11" s="55">
        <v>160</v>
      </c>
      <c r="L11" s="54" t="s">
        <v>338</v>
      </c>
      <c r="M11" s="56">
        <v>1.2</v>
      </c>
      <c r="N11" s="56" t="s">
        <v>266</v>
      </c>
      <c r="O11" s="56">
        <v>6.84</v>
      </c>
      <c r="P11" s="54" t="s">
        <v>266</v>
      </c>
      <c r="Q11" s="55">
        <v>8.0399999999999991</v>
      </c>
      <c r="R11" s="54" t="s">
        <v>425</v>
      </c>
      <c r="S11" s="54">
        <v>3</v>
      </c>
      <c r="T11" s="54" t="s">
        <v>426</v>
      </c>
      <c r="U11" s="54" t="s">
        <v>399</v>
      </c>
      <c r="V11" s="54" t="s">
        <v>427</v>
      </c>
      <c r="W11" s="54" t="s">
        <v>428</v>
      </c>
      <c r="X11" s="54" t="s">
        <v>404</v>
      </c>
      <c r="Y11" s="56">
        <f t="shared" si="0"/>
        <v>1.2863999999999998</v>
      </c>
      <c r="Z11" s="57">
        <f t="shared" si="1"/>
        <v>0.85074626865671654</v>
      </c>
      <c r="AA11" s="58">
        <v>1.3735097684289368</v>
      </c>
      <c r="AB11" s="59">
        <f t="shared" si="2"/>
        <v>11.043018538168651</v>
      </c>
      <c r="AC11" s="54" t="s">
        <v>272</v>
      </c>
      <c r="AD11" s="54">
        <v>1</v>
      </c>
      <c r="AE11" s="54" t="s">
        <v>327</v>
      </c>
      <c r="AF11" s="54" t="s">
        <v>273</v>
      </c>
    </row>
    <row r="12" spans="1:32" x14ac:dyDescent="0.25">
      <c r="A12" s="53" t="s">
        <v>230</v>
      </c>
      <c r="B12" s="54" t="s">
        <v>429</v>
      </c>
      <c r="C12" s="53" t="s">
        <v>305</v>
      </c>
      <c r="D12" s="54" t="s">
        <v>190</v>
      </c>
      <c r="E12" s="54" t="s">
        <v>366</v>
      </c>
      <c r="F12" s="63">
        <v>5</v>
      </c>
      <c r="G12" s="54" t="s">
        <v>306</v>
      </c>
      <c r="K12" s="55">
        <v>582.28</v>
      </c>
      <c r="L12" s="54" t="s">
        <v>367</v>
      </c>
      <c r="M12" s="56">
        <v>5.056</v>
      </c>
      <c r="N12" s="56" t="s">
        <v>368</v>
      </c>
      <c r="O12" s="56">
        <v>0.1</v>
      </c>
      <c r="P12" s="54" t="s">
        <v>266</v>
      </c>
      <c r="Q12" s="55">
        <v>5.1559999999999997</v>
      </c>
      <c r="Y12" s="56">
        <f t="shared" si="0"/>
        <v>3.0022356800000001</v>
      </c>
      <c r="Z12" s="57">
        <f t="shared" si="1"/>
        <v>1.9394879751745541E-2</v>
      </c>
      <c r="AA12" s="58">
        <v>1.9105708704145865</v>
      </c>
      <c r="AB12" s="59">
        <f t="shared" si="2"/>
        <v>9.8509034078576079</v>
      </c>
      <c r="AC12" s="54" t="s">
        <v>272</v>
      </c>
      <c r="AD12" s="54">
        <v>1</v>
      </c>
      <c r="AE12" s="54" t="s">
        <v>326</v>
      </c>
      <c r="AF12" s="54" t="s">
        <v>307</v>
      </c>
    </row>
    <row r="13" spans="1:32" x14ac:dyDescent="0.25">
      <c r="A13" s="53" t="s">
        <v>219</v>
      </c>
      <c r="B13" s="54" t="s">
        <v>430</v>
      </c>
      <c r="C13" s="53" t="s">
        <v>269</v>
      </c>
      <c r="D13" s="54" t="s">
        <v>202</v>
      </c>
      <c r="E13" s="54" t="s">
        <v>317</v>
      </c>
      <c r="F13" s="63" t="s">
        <v>286</v>
      </c>
      <c r="G13" s="54" t="s">
        <v>318</v>
      </c>
      <c r="J13" s="54" t="s">
        <v>397</v>
      </c>
      <c r="K13" s="55">
        <v>1051</v>
      </c>
      <c r="L13" s="54" t="s">
        <v>319</v>
      </c>
      <c r="M13" s="56">
        <v>2.0259999999999998</v>
      </c>
      <c r="N13" s="56" t="s">
        <v>320</v>
      </c>
      <c r="O13" s="56">
        <v>0.85799999999999998</v>
      </c>
      <c r="P13" s="54" t="s">
        <v>320</v>
      </c>
      <c r="Q13" s="55">
        <v>2.8839999999999999</v>
      </c>
      <c r="X13" s="54" t="s">
        <v>342</v>
      </c>
      <c r="Y13" s="56">
        <f t="shared" si="0"/>
        <v>3.0310839999999999</v>
      </c>
      <c r="Z13" s="57">
        <f t="shared" si="1"/>
        <v>0.29750346740638001</v>
      </c>
      <c r="AA13" s="58">
        <v>3.1379679144385024</v>
      </c>
      <c r="AB13" s="59">
        <f t="shared" si="2"/>
        <v>9.0498994652406406</v>
      </c>
      <c r="AC13" s="54" t="s">
        <v>267</v>
      </c>
      <c r="AD13" s="54">
        <v>10</v>
      </c>
      <c r="AE13" s="54" t="s">
        <v>327</v>
      </c>
      <c r="AF13" s="54" t="s">
        <v>14</v>
      </c>
    </row>
    <row r="14" spans="1:32" x14ac:dyDescent="0.25">
      <c r="A14" s="53" t="s">
        <v>226</v>
      </c>
      <c r="B14" s="54" t="s">
        <v>431</v>
      </c>
      <c r="C14" s="70" t="s">
        <v>283</v>
      </c>
      <c r="D14" s="54" t="s">
        <v>190</v>
      </c>
      <c r="E14" s="54" t="s">
        <v>300</v>
      </c>
      <c r="F14" s="63" t="s">
        <v>301</v>
      </c>
      <c r="G14" s="54" t="s">
        <v>302</v>
      </c>
      <c r="J14" s="54" t="s">
        <v>389</v>
      </c>
      <c r="K14" s="55">
        <v>90.09</v>
      </c>
      <c r="L14" s="54" t="s">
        <v>362</v>
      </c>
      <c r="M14" s="56">
        <v>7.4</v>
      </c>
      <c r="N14" s="56" t="s">
        <v>363</v>
      </c>
      <c r="O14" s="56">
        <v>2.17</v>
      </c>
      <c r="P14" s="54" t="s">
        <v>364</v>
      </c>
      <c r="Q14" s="55">
        <v>9.57</v>
      </c>
      <c r="S14" s="54">
        <v>5</v>
      </c>
      <c r="X14" s="54" t="s">
        <v>405</v>
      </c>
      <c r="Y14" s="56">
        <f t="shared" si="0"/>
        <v>0.86216130000000002</v>
      </c>
      <c r="Z14" s="57">
        <f t="shared" si="1"/>
        <v>0.22675026123301983</v>
      </c>
      <c r="AA14" s="58">
        <v>0.20761784352945617</v>
      </c>
      <c r="AB14" s="59">
        <f t="shared" si="2"/>
        <v>1.9869027625768956</v>
      </c>
      <c r="AC14" s="54" t="s">
        <v>304</v>
      </c>
      <c r="AD14" s="54">
        <v>10</v>
      </c>
      <c r="AE14" s="54" t="s">
        <v>326</v>
      </c>
      <c r="AF14" s="54" t="s">
        <v>365</v>
      </c>
    </row>
    <row r="15" spans="1:32" x14ac:dyDescent="0.25">
      <c r="A15" s="53" t="s">
        <v>201</v>
      </c>
      <c r="B15" s="54" t="s">
        <v>432</v>
      </c>
      <c r="C15" s="53" t="s">
        <v>260</v>
      </c>
      <c r="D15" s="54" t="s">
        <v>202</v>
      </c>
      <c r="E15" s="54" t="s">
        <v>339</v>
      </c>
      <c r="F15" s="63" t="s">
        <v>263</v>
      </c>
      <c r="G15" s="54" t="s">
        <v>352</v>
      </c>
      <c r="H15" s="54" t="s">
        <v>340</v>
      </c>
      <c r="J15" s="54" t="s">
        <v>384</v>
      </c>
      <c r="K15" s="55">
        <v>1746</v>
      </c>
      <c r="L15" s="54" t="s">
        <v>274</v>
      </c>
      <c r="M15" s="56">
        <v>3.24</v>
      </c>
      <c r="N15" s="56" t="s">
        <v>275</v>
      </c>
      <c r="O15" s="56">
        <v>0.05</v>
      </c>
      <c r="P15" s="54" t="s">
        <v>275</v>
      </c>
      <c r="Q15" s="55">
        <v>3.29</v>
      </c>
      <c r="R15" s="54" t="s">
        <v>353</v>
      </c>
      <c r="S15" s="54">
        <v>1</v>
      </c>
      <c r="V15" s="54" t="s">
        <v>341</v>
      </c>
      <c r="W15" s="54" t="s">
        <v>342</v>
      </c>
      <c r="X15" s="54" t="s">
        <v>342</v>
      </c>
      <c r="Y15" s="56">
        <f t="shared" si="0"/>
        <v>5.7443400000000002</v>
      </c>
      <c r="Z15" s="57">
        <f t="shared" si="1"/>
        <v>1.5197568389057751E-2</v>
      </c>
      <c r="AA15" s="58">
        <v>0.42727740507373713</v>
      </c>
      <c r="AB15" s="59">
        <f t="shared" si="2"/>
        <v>1.4057426626925951</v>
      </c>
      <c r="AC15" s="54" t="s">
        <v>267</v>
      </c>
      <c r="AD15" s="54">
        <v>10</v>
      </c>
      <c r="AE15" s="54" t="s">
        <v>326</v>
      </c>
      <c r="AF15" s="54" t="s">
        <v>355</v>
      </c>
    </row>
    <row r="16" spans="1:32" x14ac:dyDescent="0.25">
      <c r="A16" s="53" t="s">
        <v>222</v>
      </c>
      <c r="B16" s="54" t="s">
        <v>433</v>
      </c>
      <c r="C16" s="53" t="s">
        <v>269</v>
      </c>
      <c r="D16" s="54" t="s">
        <v>202</v>
      </c>
      <c r="E16" s="54" t="s">
        <v>298</v>
      </c>
      <c r="F16" s="63" t="s">
        <v>286</v>
      </c>
      <c r="G16" s="54" t="s">
        <v>434</v>
      </c>
      <c r="H16" s="54" t="s">
        <v>356</v>
      </c>
      <c r="K16" s="55">
        <v>2780</v>
      </c>
      <c r="L16" s="54" t="s">
        <v>299</v>
      </c>
      <c r="M16" s="56">
        <v>0.20880000000000001</v>
      </c>
      <c r="N16" s="56" t="s">
        <v>435</v>
      </c>
      <c r="O16" s="56"/>
      <c r="Q16" s="55">
        <v>0.20880000000000001</v>
      </c>
      <c r="R16" s="54" t="s">
        <v>357</v>
      </c>
      <c r="S16" s="54">
        <v>6</v>
      </c>
      <c r="T16" s="54" t="s">
        <v>358</v>
      </c>
      <c r="U16" s="54" t="s">
        <v>401</v>
      </c>
      <c r="V16" s="54" t="s">
        <v>359</v>
      </c>
      <c r="W16" s="54" t="s">
        <v>360</v>
      </c>
      <c r="X16" s="54" t="s">
        <v>342</v>
      </c>
      <c r="Y16" s="56">
        <f t="shared" si="0"/>
        <v>0.58046399999999998</v>
      </c>
      <c r="Z16" s="57">
        <f t="shared" si="1"/>
        <v>0</v>
      </c>
      <c r="AA16" s="58">
        <v>1.4657297009258643</v>
      </c>
      <c r="AB16" s="59">
        <f t="shared" si="2"/>
        <v>0.30604436155332049</v>
      </c>
      <c r="AC16" s="54" t="s">
        <v>267</v>
      </c>
      <c r="AD16" s="54">
        <v>10</v>
      </c>
      <c r="AE16" s="54" t="s">
        <v>327</v>
      </c>
      <c r="AF16" s="54" t="s">
        <v>14</v>
      </c>
    </row>
    <row r="17" spans="1:32" x14ac:dyDescent="0.25">
      <c r="A17" s="53" t="s">
        <v>181</v>
      </c>
      <c r="B17" s="54" t="s">
        <v>436</v>
      </c>
      <c r="C17" s="53" t="s">
        <v>260</v>
      </c>
      <c r="D17" s="54" t="s">
        <v>262</v>
      </c>
      <c r="E17" s="54" t="s">
        <v>333</v>
      </c>
      <c r="F17" s="63" t="s">
        <v>263</v>
      </c>
      <c r="G17" s="54" t="s">
        <v>264</v>
      </c>
      <c r="H17" s="54" t="s">
        <v>334</v>
      </c>
      <c r="K17" s="55">
        <v>2250</v>
      </c>
      <c r="L17" s="54" t="s">
        <v>265</v>
      </c>
      <c r="M17" s="56">
        <v>1.1599999999999999</v>
      </c>
      <c r="N17" s="56" t="s">
        <v>266</v>
      </c>
      <c r="O17" s="56">
        <v>0.1</v>
      </c>
      <c r="P17" s="54" t="s">
        <v>266</v>
      </c>
      <c r="Q17" s="55">
        <v>1.26</v>
      </c>
      <c r="R17" s="54" t="s">
        <v>335</v>
      </c>
      <c r="S17" s="54">
        <v>1</v>
      </c>
      <c r="X17" s="54" t="s">
        <v>403</v>
      </c>
      <c r="Y17" s="56">
        <f t="shared" si="0"/>
        <v>2.835</v>
      </c>
      <c r="Z17" s="57">
        <f t="shared" si="1"/>
        <v>7.9365079365079375E-2</v>
      </c>
      <c r="AA17" s="58">
        <v>0.17171216655416874</v>
      </c>
      <c r="AB17" s="59">
        <f t="shared" si="2"/>
        <v>0.21635732985825262</v>
      </c>
      <c r="AC17" s="54" t="s">
        <v>267</v>
      </c>
      <c r="AD17" s="54">
        <v>10</v>
      </c>
      <c r="AE17" s="54" t="s">
        <v>326</v>
      </c>
      <c r="AF17" s="54" t="s">
        <v>268</v>
      </c>
    </row>
    <row r="18" spans="1:32" x14ac:dyDescent="0.25">
      <c r="A18" s="79"/>
      <c r="B18" s="79"/>
      <c r="C18" s="79"/>
      <c r="F18" s="80"/>
      <c r="Z18" s="57"/>
    </row>
    <row r="19" spans="1:32" x14ac:dyDescent="0.25">
      <c r="Z19" s="57"/>
    </row>
    <row r="20" spans="1:32" x14ac:dyDescent="0.25">
      <c r="Z20" s="57"/>
    </row>
    <row r="21" spans="1:32" x14ac:dyDescent="0.25">
      <c r="Z21" s="57"/>
    </row>
    <row r="22" spans="1:32" x14ac:dyDescent="0.25">
      <c r="Z22" s="58"/>
    </row>
    <row r="24" spans="1:32" x14ac:dyDescent="0.25">
      <c r="K24" s="67"/>
    </row>
  </sheetData>
  <sheetProtection algorithmName="SHA-512" hashValue="RjwtH4PY6WNEF/96HiYEbMBBvemEAYmcN5dRK7H9cD0vtlIe1iBXpnZF5m7+y8recyF1aaTO1cTEUkVGO0xlsw==" saltValue="RtsWJ91nBarxm1CzmjUAKA==" spinCount="100000" sheet="1" objects="1" scenarios="1"/>
  <autoFilter ref="A1:AF16" xr:uid="{00000000-0009-0000-0000-000002000000}">
    <sortState ref="A2:AG17">
      <sortCondition descending="1" ref="AB1:AB16"/>
    </sortState>
  </autoFilter>
  <conditionalFormatting sqref="F3">
    <cfRule type="cellIs" dxfId="13" priority="23" operator="equal">
      <formula>" "</formula>
    </cfRule>
  </conditionalFormatting>
  <conditionalFormatting sqref="Z2:Z21">
    <cfRule type="dataBar" priority="22">
      <dataBar>
        <cfvo type="min"/>
        <cfvo type="max"/>
        <color rgb="FFD6007B"/>
      </dataBar>
      <extLst>
        <ext xmlns:x14="http://schemas.microsoft.com/office/spreadsheetml/2009/9/main" uri="{B025F937-C7B1-47D3-B67F-A62EFF666E3E}">
          <x14:id>{129A22A8-8700-47B3-BE74-6B0ADCD90BB9}</x14:id>
        </ext>
      </extLst>
    </cfRule>
  </conditionalFormatting>
  <conditionalFormatting sqref="AA2:AB16">
    <cfRule type="dataBar" priority="21">
      <dataBar>
        <cfvo type="min"/>
        <cfvo type="max"/>
        <color rgb="FF63C384"/>
      </dataBar>
      <extLst>
        <ext xmlns:x14="http://schemas.microsoft.com/office/spreadsheetml/2009/9/main" uri="{B025F937-C7B1-47D3-B67F-A62EFF666E3E}">
          <x14:id>{8F3CC462-3FEC-4EAC-8683-CEE062807B11}</x14:id>
        </ext>
      </extLst>
    </cfRule>
  </conditionalFormatting>
  <conditionalFormatting sqref="Q2:Q16">
    <cfRule type="dataBar" priority="20">
      <dataBar>
        <cfvo type="min"/>
        <cfvo type="max"/>
        <color rgb="FFFFB628"/>
      </dataBar>
      <extLst>
        <ext xmlns:x14="http://schemas.microsoft.com/office/spreadsheetml/2009/9/main" uri="{B025F937-C7B1-47D3-B67F-A62EFF666E3E}">
          <x14:id>{CB28A887-F8A2-4A4B-90BA-23F017DE82A4}</x14:id>
        </ext>
      </extLst>
    </cfRule>
  </conditionalFormatting>
  <conditionalFormatting sqref="K2:K16">
    <cfRule type="dataBar" priority="19">
      <dataBar>
        <cfvo type="min"/>
        <cfvo type="max"/>
        <color rgb="FFFF555A"/>
      </dataBar>
      <extLst>
        <ext xmlns:x14="http://schemas.microsoft.com/office/spreadsheetml/2009/9/main" uri="{B025F937-C7B1-47D3-B67F-A62EFF666E3E}">
          <x14:id>{175A8CF4-6D54-46D2-8608-0E6CB7340012}</x14:id>
        </ext>
      </extLst>
    </cfRule>
  </conditionalFormatting>
  <conditionalFormatting sqref="AA2:AA16">
    <cfRule type="dataBar" priority="18">
      <dataBar>
        <cfvo type="min"/>
        <cfvo type="max"/>
        <color rgb="FF63C384"/>
      </dataBar>
      <extLst>
        <ext xmlns:x14="http://schemas.microsoft.com/office/spreadsheetml/2009/9/main" uri="{B025F937-C7B1-47D3-B67F-A62EFF666E3E}">
          <x14:id>{0B2F3313-E7F5-4F8F-8D4C-D92041219D72}</x14:id>
        </ext>
      </extLst>
    </cfRule>
  </conditionalFormatting>
  <conditionalFormatting sqref="AB2:AB16">
    <cfRule type="dataBar" priority="17">
      <dataBar>
        <cfvo type="min"/>
        <cfvo type="max"/>
        <color rgb="FF008AEF"/>
      </dataBar>
      <extLst>
        <ext xmlns:x14="http://schemas.microsoft.com/office/spreadsheetml/2009/9/main" uri="{B025F937-C7B1-47D3-B67F-A62EFF666E3E}">
          <x14:id>{E3EDFC6C-396C-481A-A89A-A65DFC91AFDA}</x14:id>
        </ext>
      </extLst>
    </cfRule>
  </conditionalFormatting>
  <conditionalFormatting sqref="AD2:AD16">
    <cfRule type="dataBar" priority="16">
      <dataBar>
        <cfvo type="min"/>
        <cfvo type="max"/>
        <color rgb="FF63C384"/>
      </dataBar>
      <extLst>
        <ext xmlns:x14="http://schemas.microsoft.com/office/spreadsheetml/2009/9/main" uri="{B025F937-C7B1-47D3-B67F-A62EFF666E3E}">
          <x14:id>{86D7AF2B-3FBA-4F54-B988-6054769FD7BE}</x14:id>
        </ext>
      </extLst>
    </cfRule>
  </conditionalFormatting>
  <conditionalFormatting sqref="Y2:Y17">
    <cfRule type="dataBar" priority="3">
      <dataBar>
        <cfvo type="min"/>
        <cfvo type="max"/>
        <color rgb="FF638EC6"/>
      </dataBar>
      <extLst>
        <ext xmlns:x14="http://schemas.microsoft.com/office/spreadsheetml/2009/9/main" uri="{B025F937-C7B1-47D3-B67F-A62EFF666E3E}">
          <x14:id>{3A0C9F44-3946-432C-AE22-61941A01BD13}</x14:id>
        </ext>
      </extLst>
    </cfRule>
  </conditionalFormatting>
  <conditionalFormatting sqref="AA17:AB17">
    <cfRule type="dataBar" priority="13">
      <dataBar>
        <cfvo type="min"/>
        <cfvo type="max"/>
        <color rgb="FF63C384"/>
      </dataBar>
      <extLst>
        <ext xmlns:x14="http://schemas.microsoft.com/office/spreadsheetml/2009/9/main" uri="{B025F937-C7B1-47D3-B67F-A62EFF666E3E}">
          <x14:id>{91F5196E-9CB8-443D-B0AC-DF9B96C10D20}</x14:id>
        </ext>
      </extLst>
    </cfRule>
  </conditionalFormatting>
  <conditionalFormatting sqref="Q17">
    <cfRule type="dataBar" priority="12">
      <dataBar>
        <cfvo type="min"/>
        <cfvo type="max"/>
        <color rgb="FFFFB628"/>
      </dataBar>
      <extLst>
        <ext xmlns:x14="http://schemas.microsoft.com/office/spreadsheetml/2009/9/main" uri="{B025F937-C7B1-47D3-B67F-A62EFF666E3E}">
          <x14:id>{FB0AEAED-6DA5-4A76-BD7F-12ACF2980520}</x14:id>
        </ext>
      </extLst>
    </cfRule>
  </conditionalFormatting>
  <conditionalFormatting sqref="K17">
    <cfRule type="dataBar" priority="11">
      <dataBar>
        <cfvo type="min"/>
        <cfvo type="max"/>
        <color rgb="FFFF555A"/>
      </dataBar>
      <extLst>
        <ext xmlns:x14="http://schemas.microsoft.com/office/spreadsheetml/2009/9/main" uri="{B025F937-C7B1-47D3-B67F-A62EFF666E3E}">
          <x14:id>{7C0AED7E-DE5B-43FB-AA5C-031DD13EF760}</x14:id>
        </ext>
      </extLst>
    </cfRule>
  </conditionalFormatting>
  <conditionalFormatting sqref="AA17">
    <cfRule type="dataBar" priority="10">
      <dataBar>
        <cfvo type="min"/>
        <cfvo type="max"/>
        <color rgb="FF63C384"/>
      </dataBar>
      <extLst>
        <ext xmlns:x14="http://schemas.microsoft.com/office/spreadsheetml/2009/9/main" uri="{B025F937-C7B1-47D3-B67F-A62EFF666E3E}">
          <x14:id>{5ED5ED6C-C5FC-43E3-85B6-270C0DDFE445}</x14:id>
        </ext>
      </extLst>
    </cfRule>
  </conditionalFormatting>
  <conditionalFormatting sqref="AB17">
    <cfRule type="dataBar" priority="9">
      <dataBar>
        <cfvo type="min"/>
        <cfvo type="max"/>
        <color rgb="FF008AEF"/>
      </dataBar>
      <extLst>
        <ext xmlns:x14="http://schemas.microsoft.com/office/spreadsheetml/2009/9/main" uri="{B025F937-C7B1-47D3-B67F-A62EFF666E3E}">
          <x14:id>{44D888A2-8B88-4CFD-87A6-0FD49F533A3E}</x14:id>
        </ext>
      </extLst>
    </cfRule>
  </conditionalFormatting>
  <conditionalFormatting sqref="AD17">
    <cfRule type="dataBar" priority="8">
      <dataBar>
        <cfvo type="min"/>
        <cfvo type="max"/>
        <color rgb="FF63C384"/>
      </dataBar>
      <extLst>
        <ext xmlns:x14="http://schemas.microsoft.com/office/spreadsheetml/2009/9/main" uri="{B025F937-C7B1-47D3-B67F-A62EFF666E3E}">
          <x14:id>{F79DB368-3C2A-4218-A44C-E131BCF741A4}</x14:id>
        </ext>
      </extLst>
    </cfRule>
  </conditionalFormatting>
  <conditionalFormatting sqref="AB2:AB17">
    <cfRule type="dataBar" priority="6">
      <dataBar>
        <cfvo type="min"/>
        <cfvo type="max"/>
        <color rgb="FF008AEF"/>
      </dataBar>
      <extLst>
        <ext xmlns:x14="http://schemas.microsoft.com/office/spreadsheetml/2009/9/main" uri="{B025F937-C7B1-47D3-B67F-A62EFF666E3E}">
          <x14:id>{994CB3A9-3794-4132-A129-F721A15585EA}</x14:id>
        </ext>
      </extLst>
    </cfRule>
  </conditionalFormatting>
  <conditionalFormatting sqref="K2:K17">
    <cfRule type="dataBar" priority="5">
      <dataBar>
        <cfvo type="min"/>
        <cfvo type="max"/>
        <color rgb="FFFF555A"/>
      </dataBar>
      <extLst>
        <ext xmlns:x14="http://schemas.microsoft.com/office/spreadsheetml/2009/9/main" uri="{B025F937-C7B1-47D3-B67F-A62EFF666E3E}">
          <x14:id>{5D95E9EB-274D-4C16-9E6F-01076DA51044}</x14:id>
        </ext>
      </extLst>
    </cfRule>
  </conditionalFormatting>
  <conditionalFormatting sqref="Q2:Q17">
    <cfRule type="dataBar" priority="4">
      <dataBar>
        <cfvo type="min"/>
        <cfvo type="max"/>
        <color rgb="FFFFB628"/>
      </dataBar>
      <extLst>
        <ext xmlns:x14="http://schemas.microsoft.com/office/spreadsheetml/2009/9/main" uri="{B025F937-C7B1-47D3-B67F-A62EFF666E3E}">
          <x14:id>{F4A174D0-D1BB-4CEE-9F8E-BB1FD2702D51}</x14:id>
        </ext>
      </extLst>
    </cfRule>
  </conditionalFormatting>
  <conditionalFormatting sqref="Z2:Z17">
    <cfRule type="dataBar" priority="2">
      <dataBar>
        <cfvo type="min"/>
        <cfvo type="max"/>
        <color rgb="FFD6007B"/>
      </dataBar>
      <extLst>
        <ext xmlns:x14="http://schemas.microsoft.com/office/spreadsheetml/2009/9/main" uri="{B025F937-C7B1-47D3-B67F-A62EFF666E3E}">
          <x14:id>{094FB72E-7789-4AFA-88AD-32D53339214E}</x14:id>
        </ext>
      </extLst>
    </cfRule>
  </conditionalFormatting>
  <conditionalFormatting sqref="AA2:AA17">
    <cfRule type="dataBar" priority="1">
      <dataBar>
        <cfvo type="min"/>
        <cfvo type="max"/>
        <color rgb="FF63C384"/>
      </dataBar>
      <extLst>
        <ext xmlns:x14="http://schemas.microsoft.com/office/spreadsheetml/2009/9/main" uri="{B025F937-C7B1-47D3-B67F-A62EFF666E3E}">
          <x14:id>{F58BEB6F-7F75-4BB9-9ED0-D1F2DB7258E3}</x14:id>
        </ext>
      </extLst>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29A22A8-8700-47B3-BE74-6B0ADCD90BB9}">
            <x14:dataBar minLength="0" maxLength="100" border="1" negativeBarBorderColorSameAsPositive="0">
              <x14:cfvo type="autoMin"/>
              <x14:cfvo type="autoMax"/>
              <x14:borderColor rgb="FFD6007B"/>
              <x14:negativeFillColor rgb="FFFF0000"/>
              <x14:negativeBorderColor rgb="FFFF0000"/>
              <x14:axisColor rgb="FF000000"/>
            </x14:dataBar>
          </x14:cfRule>
          <xm:sqref>Z2:Z21</xm:sqref>
        </x14:conditionalFormatting>
        <x14:conditionalFormatting xmlns:xm="http://schemas.microsoft.com/office/excel/2006/main">
          <x14:cfRule type="dataBar" id="{8F3CC462-3FEC-4EAC-8683-CEE062807B11}">
            <x14:dataBar minLength="0" maxLength="100" border="1" negativeBarBorderColorSameAsPositive="0">
              <x14:cfvo type="autoMin"/>
              <x14:cfvo type="autoMax"/>
              <x14:borderColor rgb="FF63C384"/>
              <x14:negativeFillColor rgb="FFFF0000"/>
              <x14:negativeBorderColor rgb="FFFF0000"/>
              <x14:axisColor rgb="FF000000"/>
            </x14:dataBar>
          </x14:cfRule>
          <xm:sqref>AA2:AB16</xm:sqref>
        </x14:conditionalFormatting>
        <x14:conditionalFormatting xmlns:xm="http://schemas.microsoft.com/office/excel/2006/main">
          <x14:cfRule type="dataBar" id="{CB28A887-F8A2-4A4B-90BA-23F017DE82A4}">
            <x14:dataBar minLength="0" maxLength="100" border="1" negativeBarBorderColorSameAsPositive="0">
              <x14:cfvo type="autoMin"/>
              <x14:cfvo type="autoMax"/>
              <x14:borderColor rgb="FFFFB628"/>
              <x14:negativeFillColor rgb="FFFF0000"/>
              <x14:negativeBorderColor rgb="FFFF0000"/>
              <x14:axisColor rgb="FF000000"/>
            </x14:dataBar>
          </x14:cfRule>
          <xm:sqref>Q2:Q16</xm:sqref>
        </x14:conditionalFormatting>
        <x14:conditionalFormatting xmlns:xm="http://schemas.microsoft.com/office/excel/2006/main">
          <x14:cfRule type="dataBar" id="{175A8CF4-6D54-46D2-8608-0E6CB7340012}">
            <x14:dataBar minLength="0" maxLength="100" border="1" negativeBarBorderColorSameAsPositive="0">
              <x14:cfvo type="autoMin"/>
              <x14:cfvo type="autoMax"/>
              <x14:borderColor rgb="FFFF555A"/>
              <x14:negativeFillColor rgb="FFFF0000"/>
              <x14:negativeBorderColor rgb="FFFF0000"/>
              <x14:axisColor rgb="FF000000"/>
            </x14:dataBar>
          </x14:cfRule>
          <xm:sqref>K2:K16</xm:sqref>
        </x14:conditionalFormatting>
        <x14:conditionalFormatting xmlns:xm="http://schemas.microsoft.com/office/excel/2006/main">
          <x14:cfRule type="dataBar" id="{0B2F3313-E7F5-4F8F-8D4C-D92041219D72}">
            <x14:dataBar minLength="0" maxLength="100" border="1" negativeBarBorderColorSameAsPositive="0">
              <x14:cfvo type="autoMin"/>
              <x14:cfvo type="autoMax"/>
              <x14:borderColor rgb="FF63C384"/>
              <x14:negativeFillColor rgb="FFFF0000"/>
              <x14:negativeBorderColor rgb="FFFF0000"/>
              <x14:axisColor rgb="FF000000"/>
            </x14:dataBar>
          </x14:cfRule>
          <xm:sqref>AA2:AA16</xm:sqref>
        </x14:conditionalFormatting>
        <x14:conditionalFormatting xmlns:xm="http://schemas.microsoft.com/office/excel/2006/main">
          <x14:cfRule type="dataBar" id="{E3EDFC6C-396C-481A-A89A-A65DFC91AFDA}">
            <x14:dataBar minLength="0" maxLength="100" border="1" negativeBarBorderColorSameAsPositive="0">
              <x14:cfvo type="autoMin"/>
              <x14:cfvo type="autoMax"/>
              <x14:borderColor rgb="FF008AEF"/>
              <x14:negativeFillColor rgb="FFFF0000"/>
              <x14:negativeBorderColor rgb="FFFF0000"/>
              <x14:axisColor rgb="FF000000"/>
            </x14:dataBar>
          </x14:cfRule>
          <xm:sqref>AB2:AB16</xm:sqref>
        </x14:conditionalFormatting>
        <x14:conditionalFormatting xmlns:xm="http://schemas.microsoft.com/office/excel/2006/main">
          <x14:cfRule type="dataBar" id="{86D7AF2B-3FBA-4F54-B988-6054769FD7BE}">
            <x14:dataBar minLength="0" maxLength="100" border="1" negativeBarBorderColorSameAsPositive="0">
              <x14:cfvo type="autoMin"/>
              <x14:cfvo type="autoMax"/>
              <x14:borderColor rgb="FF63C384"/>
              <x14:negativeFillColor rgb="FFFF0000"/>
              <x14:negativeBorderColor rgb="FFFF0000"/>
              <x14:axisColor rgb="FF000000"/>
            </x14:dataBar>
          </x14:cfRule>
          <xm:sqref>AD2:AD16</xm:sqref>
        </x14:conditionalFormatting>
        <x14:conditionalFormatting xmlns:xm="http://schemas.microsoft.com/office/excel/2006/main">
          <x14:cfRule type="dataBar" id="{3A0C9F44-3946-432C-AE22-61941A01BD13}">
            <x14:dataBar minLength="0" maxLength="100" border="1" negativeBarBorderColorSameAsPositive="0">
              <x14:cfvo type="autoMin"/>
              <x14:cfvo type="autoMax"/>
              <x14:borderColor rgb="FF638EC6"/>
              <x14:negativeFillColor rgb="FFFF0000"/>
              <x14:negativeBorderColor rgb="FFFF0000"/>
              <x14:axisColor rgb="FF000000"/>
            </x14:dataBar>
          </x14:cfRule>
          <xm:sqref>Y2:Y17</xm:sqref>
        </x14:conditionalFormatting>
        <x14:conditionalFormatting xmlns:xm="http://schemas.microsoft.com/office/excel/2006/main">
          <x14:cfRule type="dataBar" id="{91F5196E-9CB8-443D-B0AC-DF9B96C10D20}">
            <x14:dataBar minLength="0" maxLength="100" border="1" negativeBarBorderColorSameAsPositive="0">
              <x14:cfvo type="autoMin"/>
              <x14:cfvo type="autoMax"/>
              <x14:borderColor rgb="FF63C384"/>
              <x14:negativeFillColor rgb="FFFF0000"/>
              <x14:negativeBorderColor rgb="FFFF0000"/>
              <x14:axisColor rgb="FF000000"/>
            </x14:dataBar>
          </x14:cfRule>
          <xm:sqref>AA17:AB17</xm:sqref>
        </x14:conditionalFormatting>
        <x14:conditionalFormatting xmlns:xm="http://schemas.microsoft.com/office/excel/2006/main">
          <x14:cfRule type="dataBar" id="{FB0AEAED-6DA5-4A76-BD7F-12ACF2980520}">
            <x14:dataBar minLength="0" maxLength="100" border="1" negativeBarBorderColorSameAsPositive="0">
              <x14:cfvo type="autoMin"/>
              <x14:cfvo type="autoMax"/>
              <x14:borderColor rgb="FFFFB628"/>
              <x14:negativeFillColor rgb="FFFF0000"/>
              <x14:negativeBorderColor rgb="FFFF0000"/>
              <x14:axisColor rgb="FF000000"/>
            </x14:dataBar>
          </x14:cfRule>
          <xm:sqref>Q17</xm:sqref>
        </x14:conditionalFormatting>
        <x14:conditionalFormatting xmlns:xm="http://schemas.microsoft.com/office/excel/2006/main">
          <x14:cfRule type="dataBar" id="{7C0AED7E-DE5B-43FB-AA5C-031DD13EF760}">
            <x14:dataBar minLength="0" maxLength="100" border="1" negativeBarBorderColorSameAsPositive="0">
              <x14:cfvo type="autoMin"/>
              <x14:cfvo type="autoMax"/>
              <x14:borderColor rgb="FFFF555A"/>
              <x14:negativeFillColor rgb="FFFF0000"/>
              <x14:negativeBorderColor rgb="FFFF0000"/>
              <x14:axisColor rgb="FF000000"/>
            </x14:dataBar>
          </x14:cfRule>
          <xm:sqref>K17</xm:sqref>
        </x14:conditionalFormatting>
        <x14:conditionalFormatting xmlns:xm="http://schemas.microsoft.com/office/excel/2006/main">
          <x14:cfRule type="dataBar" id="{5ED5ED6C-C5FC-43E3-85B6-270C0DDFE445}">
            <x14:dataBar minLength="0" maxLength="100" border="1" negativeBarBorderColorSameAsPositive="0">
              <x14:cfvo type="autoMin"/>
              <x14:cfvo type="autoMax"/>
              <x14:borderColor rgb="FF63C384"/>
              <x14:negativeFillColor rgb="FFFF0000"/>
              <x14:negativeBorderColor rgb="FFFF0000"/>
              <x14:axisColor rgb="FF000000"/>
            </x14:dataBar>
          </x14:cfRule>
          <xm:sqref>AA17</xm:sqref>
        </x14:conditionalFormatting>
        <x14:conditionalFormatting xmlns:xm="http://schemas.microsoft.com/office/excel/2006/main">
          <x14:cfRule type="dataBar" id="{44D888A2-8B88-4CFD-87A6-0FD49F533A3E}">
            <x14:dataBar minLength="0" maxLength="100" border="1" negativeBarBorderColorSameAsPositive="0">
              <x14:cfvo type="autoMin"/>
              <x14:cfvo type="autoMax"/>
              <x14:borderColor rgb="FF008AEF"/>
              <x14:negativeFillColor rgb="FFFF0000"/>
              <x14:negativeBorderColor rgb="FFFF0000"/>
              <x14:axisColor rgb="FF000000"/>
            </x14:dataBar>
          </x14:cfRule>
          <xm:sqref>AB17</xm:sqref>
        </x14:conditionalFormatting>
        <x14:conditionalFormatting xmlns:xm="http://schemas.microsoft.com/office/excel/2006/main">
          <x14:cfRule type="dataBar" id="{F79DB368-3C2A-4218-A44C-E131BCF741A4}">
            <x14:dataBar minLength="0" maxLength="100" border="1" negativeBarBorderColorSameAsPositive="0">
              <x14:cfvo type="autoMin"/>
              <x14:cfvo type="autoMax"/>
              <x14:borderColor rgb="FF63C384"/>
              <x14:negativeFillColor rgb="FFFF0000"/>
              <x14:negativeBorderColor rgb="FFFF0000"/>
              <x14:axisColor rgb="FF000000"/>
            </x14:dataBar>
          </x14:cfRule>
          <xm:sqref>AD17</xm:sqref>
        </x14:conditionalFormatting>
        <x14:conditionalFormatting xmlns:xm="http://schemas.microsoft.com/office/excel/2006/main">
          <x14:cfRule type="dataBar" id="{994CB3A9-3794-4132-A129-F721A15585EA}">
            <x14:dataBar minLength="0" maxLength="100" border="1" negativeBarBorderColorSameAsPositive="0">
              <x14:cfvo type="autoMin"/>
              <x14:cfvo type="autoMax"/>
              <x14:borderColor rgb="FF008AEF"/>
              <x14:negativeFillColor rgb="FFFF0000"/>
              <x14:negativeBorderColor rgb="FFFF0000"/>
              <x14:axisColor rgb="FF000000"/>
            </x14:dataBar>
          </x14:cfRule>
          <xm:sqref>AB2:AB17</xm:sqref>
        </x14:conditionalFormatting>
        <x14:conditionalFormatting xmlns:xm="http://schemas.microsoft.com/office/excel/2006/main">
          <x14:cfRule type="dataBar" id="{5D95E9EB-274D-4C16-9E6F-01076DA51044}">
            <x14:dataBar minLength="0" maxLength="100" border="1" negativeBarBorderColorSameAsPositive="0">
              <x14:cfvo type="autoMin"/>
              <x14:cfvo type="autoMax"/>
              <x14:borderColor rgb="FFFF555A"/>
              <x14:negativeFillColor rgb="FFFF0000"/>
              <x14:negativeBorderColor rgb="FFFF0000"/>
              <x14:axisColor rgb="FF000000"/>
            </x14:dataBar>
          </x14:cfRule>
          <xm:sqref>K2:K17</xm:sqref>
        </x14:conditionalFormatting>
        <x14:conditionalFormatting xmlns:xm="http://schemas.microsoft.com/office/excel/2006/main">
          <x14:cfRule type="dataBar" id="{F4A174D0-D1BB-4CEE-9F8E-BB1FD2702D51}">
            <x14:dataBar minLength="0" maxLength="100" border="1" negativeBarBorderColorSameAsPositive="0">
              <x14:cfvo type="autoMin"/>
              <x14:cfvo type="autoMax"/>
              <x14:borderColor rgb="FFFFB628"/>
              <x14:negativeFillColor rgb="FFFF0000"/>
              <x14:negativeBorderColor rgb="FFFF0000"/>
              <x14:axisColor rgb="FF000000"/>
            </x14:dataBar>
          </x14:cfRule>
          <xm:sqref>Q2:Q17</xm:sqref>
        </x14:conditionalFormatting>
        <x14:conditionalFormatting xmlns:xm="http://schemas.microsoft.com/office/excel/2006/main">
          <x14:cfRule type="dataBar" id="{094FB72E-7789-4AFA-88AD-32D53339214E}">
            <x14:dataBar minLength="0" maxLength="100" border="1" negativeBarBorderColorSameAsPositive="0">
              <x14:cfvo type="autoMin"/>
              <x14:cfvo type="autoMax"/>
              <x14:borderColor rgb="FFD6007B"/>
              <x14:negativeFillColor rgb="FFFF0000"/>
              <x14:negativeBorderColor rgb="FFFF0000"/>
              <x14:axisColor rgb="FF000000"/>
            </x14:dataBar>
          </x14:cfRule>
          <xm:sqref>Z2:Z17</xm:sqref>
        </x14:conditionalFormatting>
        <x14:conditionalFormatting xmlns:xm="http://schemas.microsoft.com/office/excel/2006/main">
          <x14:cfRule type="dataBar" id="{F58BEB6F-7F75-4BB9-9ED0-D1F2DB7258E3}">
            <x14:dataBar minLength="0" maxLength="100" border="1" negativeBarBorderColorSameAsPositive="0">
              <x14:cfvo type="autoMin"/>
              <x14:cfvo type="autoMax"/>
              <x14:borderColor rgb="FF63C384"/>
              <x14:negativeFillColor rgb="FFFF0000"/>
              <x14:negativeBorderColor rgb="FFFF0000"/>
              <x14:axisColor rgb="FF000000"/>
            </x14:dataBar>
          </x14:cfRule>
          <xm:sqref>AA2:AA17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workbookViewId="0">
      <selection activeCell="A2" sqref="A2"/>
    </sheetView>
  </sheetViews>
  <sheetFormatPr defaultColWidth="11.5703125" defaultRowHeight="15" x14ac:dyDescent="0.25"/>
  <cols>
    <col min="1" max="1" width="44" bestFit="1" customWidth="1"/>
    <col min="2" max="2" width="27" bestFit="1" customWidth="1"/>
    <col min="3" max="3" width="14" bestFit="1" customWidth="1"/>
    <col min="4" max="4" width="34.140625" bestFit="1" customWidth="1"/>
    <col min="5" max="5" width="15.7109375" bestFit="1" customWidth="1"/>
    <col min="6" max="6" width="23.140625" customWidth="1"/>
  </cols>
  <sheetData>
    <row r="1" spans="1:6" x14ac:dyDescent="0.25">
      <c r="A1" s="64" t="s">
        <v>169</v>
      </c>
      <c r="B1" s="64" t="s">
        <v>240</v>
      </c>
      <c r="C1" s="64" t="s">
        <v>258</v>
      </c>
      <c r="D1" s="64" t="s">
        <v>259</v>
      </c>
      <c r="E1" s="64" t="s">
        <v>438</v>
      </c>
      <c r="F1" s="64" t="s">
        <v>462</v>
      </c>
    </row>
    <row r="2" spans="1:6" x14ac:dyDescent="0.25">
      <c r="A2" s="61" t="s">
        <v>232</v>
      </c>
      <c r="B2" s="61" t="s">
        <v>269</v>
      </c>
      <c r="C2" s="61" t="s">
        <v>272</v>
      </c>
      <c r="D2" s="61">
        <v>1</v>
      </c>
      <c r="E2" s="69" t="s">
        <v>439</v>
      </c>
    </row>
    <row r="3" spans="1:6" x14ac:dyDescent="0.25">
      <c r="A3" s="61" t="s">
        <v>232</v>
      </c>
      <c r="B3" s="61" t="s">
        <v>305</v>
      </c>
      <c r="C3" s="61" t="s">
        <v>272</v>
      </c>
      <c r="D3" s="61">
        <v>1</v>
      </c>
      <c r="E3" s="69" t="s">
        <v>439</v>
      </c>
    </row>
    <row r="4" spans="1:6" x14ac:dyDescent="0.25">
      <c r="A4" s="61" t="s">
        <v>346</v>
      </c>
      <c r="B4" s="61" t="s">
        <v>269</v>
      </c>
      <c r="C4" s="61" t="s">
        <v>281</v>
      </c>
      <c r="D4" s="61">
        <v>1</v>
      </c>
      <c r="E4" s="69" t="s">
        <v>281</v>
      </c>
    </row>
    <row r="5" spans="1:6" x14ac:dyDescent="0.25">
      <c r="A5" s="61" t="s">
        <v>211</v>
      </c>
      <c r="B5" s="61" t="s">
        <v>283</v>
      </c>
      <c r="C5" s="61" t="s">
        <v>267</v>
      </c>
      <c r="D5" s="61">
        <v>50</v>
      </c>
      <c r="E5" s="69" t="s">
        <v>440</v>
      </c>
      <c r="F5" s="61" t="s">
        <v>461</v>
      </c>
    </row>
    <row r="6" spans="1:6" x14ac:dyDescent="0.25">
      <c r="A6" s="61" t="s">
        <v>293</v>
      </c>
      <c r="B6" s="61" t="s">
        <v>269</v>
      </c>
      <c r="C6" s="61" t="s">
        <v>281</v>
      </c>
      <c r="D6" s="61">
        <v>1</v>
      </c>
      <c r="E6" s="69" t="s">
        <v>281</v>
      </c>
    </row>
    <row r="7" spans="1:6" x14ac:dyDescent="0.25">
      <c r="A7" s="61" t="s">
        <v>235</v>
      </c>
      <c r="B7" s="61" t="s">
        <v>269</v>
      </c>
      <c r="C7" s="61" t="s">
        <v>304</v>
      </c>
      <c r="D7" s="61">
        <v>1</v>
      </c>
      <c r="E7" s="69" t="s">
        <v>304</v>
      </c>
    </row>
    <row r="8" spans="1:6" x14ac:dyDescent="0.25">
      <c r="A8" s="61" t="s">
        <v>238</v>
      </c>
      <c r="B8" s="61" t="s">
        <v>269</v>
      </c>
      <c r="C8" s="61" t="s">
        <v>304</v>
      </c>
      <c r="D8" s="61">
        <v>1</v>
      </c>
      <c r="E8" s="69" t="s">
        <v>304</v>
      </c>
    </row>
    <row r="9" spans="1:6" x14ac:dyDescent="0.25">
      <c r="A9" s="61" t="s">
        <v>224</v>
      </c>
      <c r="B9" s="61" t="s">
        <v>269</v>
      </c>
      <c r="C9" s="61" t="s">
        <v>267</v>
      </c>
      <c r="D9" s="61">
        <v>10</v>
      </c>
      <c r="E9" s="69" t="s">
        <v>441</v>
      </c>
    </row>
    <row r="10" spans="1:6" x14ac:dyDescent="0.25">
      <c r="A10" s="61" t="s">
        <v>193</v>
      </c>
      <c r="B10" s="61" t="s">
        <v>269</v>
      </c>
      <c r="C10" s="61" t="s">
        <v>272</v>
      </c>
      <c r="D10" s="61">
        <v>1</v>
      </c>
      <c r="E10" s="69" t="s">
        <v>439</v>
      </c>
    </row>
    <row r="11" spans="1:6" x14ac:dyDescent="0.25">
      <c r="A11" s="61" t="s">
        <v>230</v>
      </c>
      <c r="B11" s="61" t="s">
        <v>305</v>
      </c>
      <c r="C11" s="61" t="s">
        <v>272</v>
      </c>
      <c r="D11" s="61">
        <v>1</v>
      </c>
      <c r="E11" s="69" t="s">
        <v>439</v>
      </c>
    </row>
    <row r="12" spans="1:6" x14ac:dyDescent="0.25">
      <c r="A12" s="61" t="s">
        <v>219</v>
      </c>
      <c r="B12" s="61" t="s">
        <v>269</v>
      </c>
      <c r="C12" s="61" t="s">
        <v>267</v>
      </c>
      <c r="D12" s="61">
        <v>10</v>
      </c>
      <c r="E12" s="69" t="s">
        <v>441</v>
      </c>
    </row>
    <row r="13" spans="1:6" x14ac:dyDescent="0.25">
      <c r="A13" s="61" t="s">
        <v>226</v>
      </c>
      <c r="B13" s="61" t="s">
        <v>260</v>
      </c>
      <c r="C13" s="61" t="s">
        <v>304</v>
      </c>
      <c r="D13" s="61">
        <v>10</v>
      </c>
      <c r="E13" s="69" t="s">
        <v>440</v>
      </c>
    </row>
    <row r="14" spans="1:6" x14ac:dyDescent="0.25">
      <c r="A14" s="61" t="s">
        <v>201</v>
      </c>
      <c r="B14" s="61" t="s">
        <v>260</v>
      </c>
      <c r="C14" s="61" t="s">
        <v>267</v>
      </c>
      <c r="D14" s="61">
        <v>10</v>
      </c>
      <c r="E14" s="69" t="s">
        <v>441</v>
      </c>
    </row>
    <row r="15" spans="1:6" x14ac:dyDescent="0.25">
      <c r="A15" s="61" t="s">
        <v>222</v>
      </c>
      <c r="B15" s="61" t="s">
        <v>269</v>
      </c>
      <c r="C15" s="61" t="s">
        <v>267</v>
      </c>
      <c r="D15" s="61">
        <v>10</v>
      </c>
      <c r="E15" s="69" t="s">
        <v>441</v>
      </c>
    </row>
    <row r="16" spans="1:6" x14ac:dyDescent="0.25">
      <c r="A16" s="61" t="s">
        <v>181</v>
      </c>
      <c r="B16" s="61" t="s">
        <v>260</v>
      </c>
      <c r="C16" s="61" t="s">
        <v>267</v>
      </c>
      <c r="D16" s="61">
        <v>10</v>
      </c>
      <c r="E16" s="69" t="s">
        <v>441</v>
      </c>
    </row>
    <row r="17" spans="1:6" x14ac:dyDescent="0.25">
      <c r="A17" s="61" t="s">
        <v>456</v>
      </c>
      <c r="B17" s="61" t="s">
        <v>305</v>
      </c>
      <c r="C17" s="61" t="s">
        <v>267</v>
      </c>
      <c r="D17" s="61">
        <v>1</v>
      </c>
      <c r="E17" s="83" t="s">
        <v>304</v>
      </c>
      <c r="F17" s="61" t="s">
        <v>457</v>
      </c>
    </row>
    <row r="18" spans="1:6" x14ac:dyDescent="0.25">
      <c r="A18" s="68"/>
      <c r="B18" s="68"/>
      <c r="C18" s="68"/>
      <c r="D18" s="68"/>
    </row>
    <row r="19" spans="1:6" x14ac:dyDescent="0.25">
      <c r="A19" s="68"/>
      <c r="B19" s="68"/>
      <c r="C19" s="68"/>
      <c r="D19" s="68"/>
    </row>
    <row r="20" spans="1:6" x14ac:dyDescent="0.25">
      <c r="A20" s="68"/>
      <c r="B20" s="68"/>
      <c r="C20" s="68"/>
      <c r="D20" s="68"/>
    </row>
    <row r="21" spans="1:6" x14ac:dyDescent="0.25">
      <c r="A21" s="68"/>
      <c r="B21" s="68"/>
      <c r="C21" s="68"/>
      <c r="D21" s="68"/>
    </row>
  </sheetData>
  <sheetProtection algorithmName="SHA-512" hashValue="4Qr1pTpP5+yqEpnAOZ8eYDFzglBoaXM7mFUsJJxib0diKTZfShwzszL+6qbkFw4In8IlNJ3PR/PHq1T1+HkcRw==" saltValue="8H5TOxbkeGycZ8AIr+IaSw==" spinCount="100000" sheet="1" objects="1" scenarios="1"/>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4"/>
  <sheetViews>
    <sheetView zoomScale="80" zoomScaleNormal="80" workbookViewId="0">
      <selection activeCell="E29" sqref="E29"/>
    </sheetView>
  </sheetViews>
  <sheetFormatPr defaultColWidth="14.42578125" defaultRowHeight="15" customHeight="1" x14ac:dyDescent="0.25"/>
  <cols>
    <col min="1" max="1" width="14.42578125" style="50" customWidth="1"/>
    <col min="2" max="2" width="35.42578125" style="50" customWidth="1"/>
    <col min="3" max="3" width="21.28515625" style="50" customWidth="1"/>
    <col min="4" max="4" width="29" style="50" customWidth="1"/>
    <col min="5" max="5" width="20.85546875" style="50" customWidth="1"/>
    <col min="6" max="6" width="25" style="50" customWidth="1"/>
    <col min="7" max="7" width="22.5703125" style="50" customWidth="1"/>
    <col min="8" max="8" width="28.140625" style="50" customWidth="1"/>
    <col min="9" max="9" width="21.28515625" style="50" customWidth="1"/>
    <col min="10" max="21" width="14.42578125" style="50" customWidth="1"/>
    <col min="22" max="16384" width="14.42578125" style="50"/>
  </cols>
  <sheetData>
    <row r="1" spans="1:21" ht="41.25" customHeight="1" x14ac:dyDescent="0.3">
      <c r="A1" s="87" t="s">
        <v>483</v>
      </c>
    </row>
    <row r="3" spans="1:21" s="47" customFormat="1" ht="45" x14ac:dyDescent="0.25">
      <c r="A3" s="46" t="s">
        <v>169</v>
      </c>
      <c r="B3" s="46" t="s">
        <v>172</v>
      </c>
      <c r="C3" s="46" t="s">
        <v>173</v>
      </c>
      <c r="D3" s="46" t="s">
        <v>174</v>
      </c>
      <c r="E3" s="46" t="s">
        <v>175</v>
      </c>
      <c r="F3" s="46" t="s">
        <v>176</v>
      </c>
      <c r="G3" s="46" t="s">
        <v>177</v>
      </c>
      <c r="H3" s="46" t="s">
        <v>178</v>
      </c>
      <c r="I3" s="46" t="s">
        <v>179</v>
      </c>
      <c r="J3" s="46" t="s">
        <v>180</v>
      </c>
      <c r="K3" s="86" t="s">
        <v>467</v>
      </c>
    </row>
    <row r="4" spans="1:21" x14ac:dyDescent="0.25">
      <c r="A4" s="48" t="s">
        <v>211</v>
      </c>
      <c r="B4" s="49" t="s">
        <v>212</v>
      </c>
      <c r="C4" s="49" t="s">
        <v>213</v>
      </c>
      <c r="D4" s="49">
        <v>100.09</v>
      </c>
      <c r="E4" s="49">
        <v>1</v>
      </c>
      <c r="F4" s="49">
        <v>44.01</v>
      </c>
      <c r="G4" s="49">
        <v>12.010999999999999</v>
      </c>
      <c r="H4" s="50">
        <f t="shared" ref="H4:H16" si="0">(F4*E4)/D4</f>
        <v>0.43970426616045555</v>
      </c>
      <c r="I4" s="50">
        <f t="shared" ref="I4:I16" si="1">(G4*E4)/D4</f>
        <v>0.12000199820161853</v>
      </c>
    </row>
    <row r="5" spans="1:21" x14ac:dyDescent="0.25">
      <c r="A5" s="48" t="s">
        <v>211</v>
      </c>
      <c r="B5" s="49" t="s">
        <v>214</v>
      </c>
      <c r="C5" s="49" t="s">
        <v>213</v>
      </c>
      <c r="D5" s="49">
        <v>100.09</v>
      </c>
      <c r="E5" s="49">
        <v>1</v>
      </c>
      <c r="F5" s="49">
        <v>44.01</v>
      </c>
      <c r="G5" s="49">
        <v>12.010999999999999</v>
      </c>
      <c r="H5" s="50">
        <f t="shared" si="0"/>
        <v>0.43970426616045555</v>
      </c>
      <c r="I5" s="50">
        <f t="shared" si="1"/>
        <v>0.12000199820161853</v>
      </c>
    </row>
    <row r="6" spans="1:21" x14ac:dyDescent="0.25">
      <c r="A6" s="49" t="s">
        <v>230</v>
      </c>
      <c r="B6" s="49" t="s">
        <v>229</v>
      </c>
      <c r="C6" s="49" t="s">
        <v>231</v>
      </c>
      <c r="D6" s="49">
        <v>46.07</v>
      </c>
      <c r="E6" s="49">
        <v>2</v>
      </c>
      <c r="F6" s="49">
        <v>44.01</v>
      </c>
      <c r="G6" s="49">
        <v>12.010999999999999</v>
      </c>
      <c r="H6" s="50">
        <f t="shared" si="0"/>
        <v>1.9105708704145865</v>
      </c>
      <c r="I6" s="50">
        <f t="shared" si="1"/>
        <v>0.52142392012155414</v>
      </c>
    </row>
    <row r="7" spans="1:21" x14ac:dyDescent="0.25">
      <c r="A7" s="49" t="s">
        <v>235</v>
      </c>
      <c r="B7" s="49" t="s">
        <v>236</v>
      </c>
      <c r="C7" s="49" t="s">
        <v>237</v>
      </c>
      <c r="D7" s="51">
        <v>28.05</v>
      </c>
      <c r="E7" s="49">
        <v>2</v>
      </c>
      <c r="F7" s="49">
        <v>44.01</v>
      </c>
      <c r="G7" s="49">
        <v>12.010999999999999</v>
      </c>
      <c r="H7" s="50">
        <f t="shared" si="0"/>
        <v>3.1379679144385024</v>
      </c>
      <c r="I7" s="50">
        <f t="shared" si="1"/>
        <v>0.85639928698752221</v>
      </c>
      <c r="L7" s="49"/>
      <c r="M7" s="49"/>
      <c r="N7" s="49"/>
      <c r="O7" s="49"/>
      <c r="P7" s="49"/>
      <c r="Q7" s="49"/>
      <c r="R7" s="49"/>
      <c r="S7" s="49"/>
      <c r="T7" s="49"/>
      <c r="U7" s="49"/>
    </row>
    <row r="8" spans="1:21" x14ac:dyDescent="0.25">
      <c r="A8" s="49" t="s">
        <v>232</v>
      </c>
      <c r="B8" s="49" t="s">
        <v>233</v>
      </c>
      <c r="C8" s="45" t="s">
        <v>234</v>
      </c>
      <c r="D8" s="49">
        <v>16.04</v>
      </c>
      <c r="E8" s="49">
        <v>1</v>
      </c>
      <c r="F8" s="49">
        <v>44.01</v>
      </c>
      <c r="G8" s="49">
        <v>12.010999999999999</v>
      </c>
      <c r="H8" s="50">
        <f t="shared" si="0"/>
        <v>2.7437655860349128</v>
      </c>
      <c r="I8" s="50">
        <f t="shared" si="1"/>
        <v>0.74881546134663346</v>
      </c>
      <c r="J8" s="49" t="s">
        <v>11</v>
      </c>
    </row>
    <row r="9" spans="1:21" x14ac:dyDescent="0.25">
      <c r="A9" s="49" t="s">
        <v>232</v>
      </c>
      <c r="B9" s="49" t="s">
        <v>233</v>
      </c>
      <c r="C9" s="45" t="s">
        <v>234</v>
      </c>
      <c r="D9" s="49">
        <v>16.04</v>
      </c>
      <c r="E9" s="49">
        <v>1</v>
      </c>
      <c r="F9" s="49">
        <v>44.01</v>
      </c>
      <c r="G9" s="49">
        <v>12.010999999999999</v>
      </c>
      <c r="H9" s="50">
        <f t="shared" si="0"/>
        <v>2.7437655860349128</v>
      </c>
      <c r="I9" s="50">
        <f t="shared" si="1"/>
        <v>0.74881546134663346</v>
      </c>
      <c r="J9" s="49" t="s">
        <v>11</v>
      </c>
    </row>
    <row r="10" spans="1:21" x14ac:dyDescent="0.25">
      <c r="A10" s="48" t="s">
        <v>193</v>
      </c>
      <c r="B10" s="49" t="s">
        <v>194</v>
      </c>
      <c r="C10" s="49" t="s">
        <v>195</v>
      </c>
      <c r="D10" s="51">
        <v>32.042000000000002</v>
      </c>
      <c r="E10" s="49">
        <v>1</v>
      </c>
      <c r="F10" s="49">
        <v>44.01</v>
      </c>
      <c r="G10" s="49">
        <v>12.010999999999999</v>
      </c>
      <c r="H10" s="50">
        <f t="shared" si="0"/>
        <v>1.3735097684289368</v>
      </c>
      <c r="I10" s="50">
        <f t="shared" si="1"/>
        <v>0.3748517570688471</v>
      </c>
      <c r="J10" s="49" t="s">
        <v>11</v>
      </c>
      <c r="K10" s="50" t="s">
        <v>196</v>
      </c>
    </row>
    <row r="11" spans="1:21" x14ac:dyDescent="0.25">
      <c r="A11" s="48" t="s">
        <v>193</v>
      </c>
      <c r="B11" s="49" t="s">
        <v>229</v>
      </c>
      <c r="C11" s="49" t="s">
        <v>195</v>
      </c>
      <c r="D11" s="51">
        <v>32.042000000000002</v>
      </c>
      <c r="E11" s="49">
        <v>1</v>
      </c>
      <c r="F11" s="49">
        <v>44.01</v>
      </c>
      <c r="G11" s="49">
        <v>12.010999999999999</v>
      </c>
      <c r="H11" s="50">
        <f t="shared" si="0"/>
        <v>1.3735097684289368</v>
      </c>
      <c r="I11" s="50">
        <f t="shared" si="1"/>
        <v>0.3748517570688471</v>
      </c>
      <c r="J11" s="49" t="s">
        <v>11</v>
      </c>
    </row>
    <row r="12" spans="1:21" x14ac:dyDescent="0.25">
      <c r="A12" s="49" t="s">
        <v>193</v>
      </c>
      <c r="B12" s="49" t="s">
        <v>194</v>
      </c>
      <c r="C12" s="49" t="s">
        <v>195</v>
      </c>
      <c r="D12" s="51">
        <v>32.042000000000002</v>
      </c>
      <c r="E12" s="49">
        <v>1</v>
      </c>
      <c r="F12" s="49">
        <v>44.01</v>
      </c>
      <c r="G12" s="49">
        <v>12.010999999999999</v>
      </c>
      <c r="H12" s="50">
        <f t="shared" si="0"/>
        <v>1.3735097684289368</v>
      </c>
      <c r="I12" s="50">
        <f t="shared" si="1"/>
        <v>0.3748517570688471</v>
      </c>
      <c r="J12" s="49" t="s">
        <v>11</v>
      </c>
    </row>
    <row r="13" spans="1:21" x14ac:dyDescent="0.25">
      <c r="A13" s="48" t="s">
        <v>215</v>
      </c>
      <c r="B13" s="49" t="s">
        <v>216</v>
      </c>
      <c r="C13" s="45" t="s">
        <v>217</v>
      </c>
      <c r="D13" s="49">
        <v>85.033000000000001</v>
      </c>
      <c r="E13" s="49">
        <v>3</v>
      </c>
      <c r="F13" s="49">
        <v>44.01</v>
      </c>
      <c r="G13" s="49">
        <v>12.010999999999999</v>
      </c>
      <c r="H13" s="50">
        <f t="shared" si="0"/>
        <v>1.5526913080803924</v>
      </c>
      <c r="I13" s="50">
        <f t="shared" si="1"/>
        <v>0.42375313113732316</v>
      </c>
    </row>
    <row r="14" spans="1:21" x14ac:dyDescent="0.25">
      <c r="A14" s="48" t="s">
        <v>181</v>
      </c>
      <c r="B14" s="88" t="s">
        <v>191</v>
      </c>
      <c r="C14" s="49" t="s">
        <v>192</v>
      </c>
      <c r="D14" s="49">
        <v>256.30099999999999</v>
      </c>
      <c r="E14" s="49">
        <v>1</v>
      </c>
      <c r="F14" s="49">
        <v>44.01</v>
      </c>
      <c r="G14" s="49">
        <v>12.010999999999999</v>
      </c>
      <c r="H14" s="50">
        <f t="shared" si="0"/>
        <v>0.17171216655416874</v>
      </c>
      <c r="I14" s="50">
        <f t="shared" si="1"/>
        <v>4.6862868268169065E-2</v>
      </c>
      <c r="J14" s="49" t="s">
        <v>8</v>
      </c>
    </row>
    <row r="15" spans="1:21" x14ac:dyDescent="0.25">
      <c r="A15" s="48" t="s">
        <v>197</v>
      </c>
      <c r="B15" s="49" t="s">
        <v>198</v>
      </c>
      <c r="C15" s="49" t="s">
        <v>199</v>
      </c>
      <c r="D15" s="49">
        <v>103.001</v>
      </c>
      <c r="E15" s="49">
        <v>1</v>
      </c>
      <c r="F15" s="49">
        <v>44.01</v>
      </c>
      <c r="G15" s="49">
        <v>12.010999999999999</v>
      </c>
      <c r="H15" s="50">
        <f t="shared" si="0"/>
        <v>0.42727740507373713</v>
      </c>
      <c r="I15" s="50">
        <f t="shared" si="1"/>
        <v>0.11661051834448208</v>
      </c>
      <c r="J15" s="49" t="s">
        <v>200</v>
      </c>
    </row>
    <row r="16" spans="1:21" x14ac:dyDescent="0.25">
      <c r="A16" s="48" t="s">
        <v>219</v>
      </c>
      <c r="B16" s="49" t="s">
        <v>220</v>
      </c>
      <c r="C16" s="49" t="s">
        <v>221</v>
      </c>
      <c r="D16" s="51">
        <v>28.05</v>
      </c>
      <c r="E16" s="49">
        <v>2</v>
      </c>
      <c r="F16" s="49">
        <v>44.01</v>
      </c>
      <c r="G16" s="49">
        <v>12.010999999999999</v>
      </c>
      <c r="H16" s="50">
        <f t="shared" si="0"/>
        <v>3.1379679144385024</v>
      </c>
      <c r="I16" s="50">
        <f t="shared" si="1"/>
        <v>0.85639928698752221</v>
      </c>
    </row>
    <row r="17" spans="1:11" x14ac:dyDescent="0.25">
      <c r="A17" s="52" t="s">
        <v>201</v>
      </c>
      <c r="B17" s="49" t="s">
        <v>203</v>
      </c>
      <c r="C17" s="49" t="s">
        <v>204</v>
      </c>
      <c r="D17" s="49" t="s">
        <v>204</v>
      </c>
      <c r="E17" s="49" t="s">
        <v>205</v>
      </c>
      <c r="F17" s="49">
        <v>44.01</v>
      </c>
      <c r="G17" s="49">
        <v>12.010999999999999</v>
      </c>
      <c r="H17" s="49">
        <v>0.17</v>
      </c>
      <c r="I17" s="49"/>
      <c r="J17" s="49" t="s">
        <v>206</v>
      </c>
      <c r="K17" s="49"/>
    </row>
    <row r="18" spans="1:11" x14ac:dyDescent="0.25">
      <c r="A18" s="52" t="s">
        <v>201</v>
      </c>
      <c r="B18" s="52" t="s">
        <v>218</v>
      </c>
      <c r="C18" s="49" t="s">
        <v>199</v>
      </c>
      <c r="D18" s="49">
        <v>103.001</v>
      </c>
      <c r="E18" s="49">
        <v>1</v>
      </c>
      <c r="F18" s="49">
        <v>44.01</v>
      </c>
      <c r="G18" s="49">
        <v>12.010999999999999</v>
      </c>
      <c r="H18" s="50">
        <f>(F18*E18)/D18</f>
        <v>0.42727740507373713</v>
      </c>
      <c r="I18" s="50">
        <f>(G18*E18)/D18</f>
        <v>0.11661051834448208</v>
      </c>
      <c r="J18" s="49"/>
    </row>
    <row r="19" spans="1:11" x14ac:dyDescent="0.25">
      <c r="A19" s="48" t="s">
        <v>222</v>
      </c>
      <c r="B19" s="49" t="s">
        <v>220</v>
      </c>
      <c r="C19" s="49" t="s">
        <v>223</v>
      </c>
      <c r="D19" s="49">
        <v>30.026</v>
      </c>
      <c r="E19" s="49">
        <v>1</v>
      </c>
      <c r="F19" s="49">
        <v>44.01</v>
      </c>
      <c r="G19" s="49">
        <v>12.010999999999999</v>
      </c>
      <c r="H19" s="50">
        <f>(F19*E19)/D19</f>
        <v>1.4657297009258643</v>
      </c>
      <c r="I19" s="50">
        <f>(G19*E19)/D19</f>
        <v>0.40001998268167588</v>
      </c>
    </row>
    <row r="20" spans="1:11" x14ac:dyDescent="0.25">
      <c r="A20" s="48" t="s">
        <v>224</v>
      </c>
      <c r="B20" s="49" t="s">
        <v>220</v>
      </c>
      <c r="C20" s="49" t="s">
        <v>225</v>
      </c>
      <c r="D20" s="51">
        <v>42.08</v>
      </c>
      <c r="E20" s="49">
        <v>3</v>
      </c>
      <c r="F20" s="49">
        <v>44.01</v>
      </c>
      <c r="G20" s="49">
        <v>12.010999999999999</v>
      </c>
      <c r="H20" s="50">
        <f>(F20*E20)/D20</f>
        <v>3.1375950570342206</v>
      </c>
      <c r="I20" s="50">
        <f>(G20*E20)/D20</f>
        <v>0.85629752851711038</v>
      </c>
    </row>
    <row r="21" spans="1:11" x14ac:dyDescent="0.25">
      <c r="A21" s="49" t="s">
        <v>238</v>
      </c>
      <c r="B21" s="49" t="s">
        <v>236</v>
      </c>
      <c r="C21" s="49" t="s">
        <v>239</v>
      </c>
      <c r="D21" s="51">
        <v>42.08</v>
      </c>
      <c r="E21" s="49">
        <v>3</v>
      </c>
      <c r="F21" s="49">
        <v>44.01</v>
      </c>
      <c r="G21" s="49">
        <v>12.010999999999999</v>
      </c>
      <c r="H21" s="50">
        <f>(F21*E21)/D21</f>
        <v>3.1375950570342206</v>
      </c>
      <c r="I21" s="50">
        <f>(G21*E21)/D21</f>
        <v>0.85629752851711038</v>
      </c>
    </row>
    <row r="22" spans="1:11" x14ac:dyDescent="0.25">
      <c r="A22" s="50" t="s">
        <v>464</v>
      </c>
      <c r="B22" s="85" t="s">
        <v>465</v>
      </c>
      <c r="H22" s="50">
        <v>1.8</v>
      </c>
      <c r="J22" s="85" t="s">
        <v>481</v>
      </c>
      <c r="K22" s="85" t="s">
        <v>466</v>
      </c>
    </row>
    <row r="23" spans="1:11" x14ac:dyDescent="0.25">
      <c r="A23" s="48" t="s">
        <v>226</v>
      </c>
      <c r="B23" s="49" t="s">
        <v>227</v>
      </c>
      <c r="C23" s="49" t="s">
        <v>228</v>
      </c>
      <c r="D23" s="49">
        <v>105.988</v>
      </c>
      <c r="E23" s="49">
        <v>0.5</v>
      </c>
      <c r="F23" s="49">
        <v>44.01</v>
      </c>
      <c r="G23" s="49">
        <v>12.010999999999999</v>
      </c>
      <c r="H23" s="50">
        <f>(F23*E23)/D23</f>
        <v>0.20761784352945617</v>
      </c>
      <c r="I23" s="50">
        <f>(G23*E23)/D23</f>
        <v>5.6662074951881344E-2</v>
      </c>
    </row>
    <row r="24" spans="1:11" ht="15" customHeight="1" x14ac:dyDescent="0.25">
      <c r="A24" s="48" t="s">
        <v>207</v>
      </c>
      <c r="B24" s="49" t="s">
        <v>208</v>
      </c>
      <c r="C24" s="49" t="s">
        <v>209</v>
      </c>
      <c r="D24" s="49" t="s">
        <v>485</v>
      </c>
      <c r="E24" s="49" t="s">
        <v>210</v>
      </c>
      <c r="F24" s="49">
        <v>44.01</v>
      </c>
      <c r="G24" s="49">
        <v>12.010999999999999</v>
      </c>
      <c r="H24" s="85" t="s">
        <v>484</v>
      </c>
      <c r="I24" s="85" t="s">
        <v>484</v>
      </c>
      <c r="J24" s="49" t="s">
        <v>151</v>
      </c>
      <c r="K24" s="50" t="s">
        <v>468</v>
      </c>
    </row>
  </sheetData>
  <sheetProtection algorithmName="SHA-512" hashValue="YSS0aQP01ETfjEccltd000eXwR8hdh6cbpii2WUV1oDNqB82q/cOccb3r1qmRU70Ors00i8TRihvoZbmdHGaEQ==" saltValue="iEqrEs4uU08+U3rS/30qlw==" spinCount="100000" sheet="1" objects="1" scenarios="1"/>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3"/>
  <sheetViews>
    <sheetView zoomScale="70" zoomScaleNormal="70" workbookViewId="0">
      <selection activeCell="A2" sqref="A2"/>
    </sheetView>
  </sheetViews>
  <sheetFormatPr defaultColWidth="14.42578125" defaultRowHeight="15" customHeight="1" x14ac:dyDescent="0.25"/>
  <cols>
    <col min="1" max="1" width="14.42578125" style="13" customWidth="1"/>
    <col min="2" max="2" width="69.7109375" style="13" bestFit="1" customWidth="1"/>
    <col min="3" max="4" width="255.7109375" style="13" bestFit="1" customWidth="1"/>
    <col min="5" max="6" width="14.42578125" style="13" customWidth="1"/>
    <col min="7" max="16384" width="14.42578125" style="13"/>
  </cols>
  <sheetData>
    <row r="1" spans="1:4" x14ac:dyDescent="0.25">
      <c r="A1" s="41" t="s">
        <v>487</v>
      </c>
      <c r="B1" s="41"/>
      <c r="C1" s="41"/>
    </row>
    <row r="2" spans="1:4" x14ac:dyDescent="0.25">
      <c r="A2" s="41" t="s">
        <v>0</v>
      </c>
      <c r="B2" s="41" t="s">
        <v>1</v>
      </c>
      <c r="C2" s="41" t="s">
        <v>2</v>
      </c>
    </row>
    <row r="3" spans="1:4" x14ac:dyDescent="0.25">
      <c r="A3" s="13" t="s">
        <v>3</v>
      </c>
      <c r="B3" s="13" t="s">
        <v>4</v>
      </c>
      <c r="C3" s="13" t="s">
        <v>5</v>
      </c>
    </row>
    <row r="4" spans="1:4" x14ac:dyDescent="0.25">
      <c r="A4" s="13" t="s">
        <v>6</v>
      </c>
      <c r="B4" s="42" t="s">
        <v>388</v>
      </c>
      <c r="C4" s="13" t="s">
        <v>7</v>
      </c>
    </row>
    <row r="5" spans="1:4" x14ac:dyDescent="0.25">
      <c r="A5" s="13" t="s">
        <v>8</v>
      </c>
      <c r="B5" s="13" t="s">
        <v>9</v>
      </c>
      <c r="C5" s="13" t="s">
        <v>10</v>
      </c>
    </row>
    <row r="6" spans="1:4" x14ac:dyDescent="0.25">
      <c r="A6" s="13" t="s">
        <v>11</v>
      </c>
      <c r="B6" s="13" t="s">
        <v>12</v>
      </c>
      <c r="C6" s="13" t="s">
        <v>13</v>
      </c>
    </row>
    <row r="7" spans="1:4" x14ac:dyDescent="0.25">
      <c r="A7" s="13" t="s">
        <v>14</v>
      </c>
      <c r="B7" s="13" t="s">
        <v>15</v>
      </c>
      <c r="C7" s="13" t="s">
        <v>16</v>
      </c>
    </row>
    <row r="8" spans="1:4" x14ac:dyDescent="0.25">
      <c r="A8" s="13" t="s">
        <v>17</v>
      </c>
      <c r="B8" s="13" t="s">
        <v>18</v>
      </c>
      <c r="C8" s="13" t="s">
        <v>19</v>
      </c>
    </row>
    <row r="9" spans="1:4" x14ac:dyDescent="0.25">
      <c r="A9" s="13" t="s">
        <v>20</v>
      </c>
      <c r="B9" s="13" t="s">
        <v>21</v>
      </c>
      <c r="C9" s="13" t="s">
        <v>22</v>
      </c>
    </row>
    <row r="10" spans="1:4" x14ac:dyDescent="0.25">
      <c r="A10" s="13" t="s">
        <v>23</v>
      </c>
      <c r="B10" s="13" t="s">
        <v>24</v>
      </c>
      <c r="C10" s="13" t="s">
        <v>25</v>
      </c>
    </row>
    <row r="11" spans="1:4" x14ac:dyDescent="0.25">
      <c r="A11" s="13" t="s">
        <v>26</v>
      </c>
      <c r="B11" s="13" t="s">
        <v>27</v>
      </c>
      <c r="C11" s="13" t="s">
        <v>28</v>
      </c>
    </row>
    <row r="12" spans="1:4" x14ac:dyDescent="0.25">
      <c r="A12" s="13" t="s">
        <v>29</v>
      </c>
      <c r="B12" s="13" t="s">
        <v>30</v>
      </c>
      <c r="C12" s="13" t="s">
        <v>31</v>
      </c>
    </row>
    <row r="13" spans="1:4" x14ac:dyDescent="0.25">
      <c r="A13" s="13" t="s">
        <v>32</v>
      </c>
      <c r="B13" s="13" t="s">
        <v>33</v>
      </c>
      <c r="C13" s="13" t="s">
        <v>34</v>
      </c>
      <c r="D13" s="13" t="s">
        <v>35</v>
      </c>
    </row>
    <row r="14" spans="1:4" x14ac:dyDescent="0.25">
      <c r="A14" s="13" t="s">
        <v>36</v>
      </c>
      <c r="B14" s="13" t="s">
        <v>37</v>
      </c>
      <c r="C14" s="13" t="s">
        <v>38</v>
      </c>
    </row>
    <row r="15" spans="1:4" x14ac:dyDescent="0.25">
      <c r="A15" s="13" t="s">
        <v>39</v>
      </c>
      <c r="B15" s="13" t="s">
        <v>40</v>
      </c>
      <c r="C15" s="13" t="s">
        <v>41</v>
      </c>
      <c r="D15" s="13" t="s">
        <v>42</v>
      </c>
    </row>
    <row r="16" spans="1:4" x14ac:dyDescent="0.25">
      <c r="A16" s="13" t="s">
        <v>43</v>
      </c>
      <c r="B16" s="13" t="s">
        <v>44</v>
      </c>
      <c r="C16" s="13" t="s">
        <v>45</v>
      </c>
      <c r="D16" s="13" t="s">
        <v>46</v>
      </c>
    </row>
    <row r="17" spans="1:4" x14ac:dyDescent="0.25">
      <c r="A17" s="13" t="s">
        <v>47</v>
      </c>
      <c r="B17" s="13" t="s">
        <v>48</v>
      </c>
      <c r="C17" s="13" t="s">
        <v>49</v>
      </c>
      <c r="D17" s="13" t="s">
        <v>50</v>
      </c>
    </row>
    <row r="18" spans="1:4" x14ac:dyDescent="0.25">
      <c r="A18" s="13" t="s">
        <v>51</v>
      </c>
      <c r="B18" s="13" t="s">
        <v>52</v>
      </c>
      <c r="C18" s="13" t="s">
        <v>53</v>
      </c>
      <c r="D18" s="13" t="s">
        <v>54</v>
      </c>
    </row>
    <row r="19" spans="1:4" x14ac:dyDescent="0.25">
      <c r="A19" s="13" t="s">
        <v>55</v>
      </c>
      <c r="B19" s="13" t="s">
        <v>56</v>
      </c>
      <c r="C19" s="13" t="s">
        <v>57</v>
      </c>
    </row>
    <row r="20" spans="1:4" x14ac:dyDescent="0.25">
      <c r="A20" s="13" t="s">
        <v>58</v>
      </c>
      <c r="B20" s="13" t="s">
        <v>59</v>
      </c>
      <c r="C20" s="13" t="s">
        <v>60</v>
      </c>
    </row>
    <row r="21" spans="1:4" x14ac:dyDescent="0.25">
      <c r="A21" s="13" t="s">
        <v>61</v>
      </c>
      <c r="B21" s="13" t="s">
        <v>62</v>
      </c>
      <c r="C21" s="13" t="s">
        <v>63</v>
      </c>
      <c r="D21" s="13" t="s">
        <v>64</v>
      </c>
    </row>
    <row r="22" spans="1:4" x14ac:dyDescent="0.25">
      <c r="A22" s="13" t="s">
        <v>65</v>
      </c>
      <c r="B22" s="13" t="s">
        <v>66</v>
      </c>
      <c r="C22" s="13" t="s">
        <v>67</v>
      </c>
    </row>
    <row r="23" spans="1:4" x14ac:dyDescent="0.25">
      <c r="A23" s="13" t="s">
        <v>68</v>
      </c>
      <c r="B23" s="13" t="s">
        <v>69</v>
      </c>
      <c r="C23" s="13" t="s">
        <v>70</v>
      </c>
    </row>
    <row r="24" spans="1:4" x14ac:dyDescent="0.25">
      <c r="A24" s="13" t="s">
        <v>71</v>
      </c>
      <c r="B24" s="13" t="s">
        <v>72</v>
      </c>
      <c r="C24" s="13" t="s">
        <v>73</v>
      </c>
    </row>
    <row r="25" spans="1:4" x14ac:dyDescent="0.25">
      <c r="A25" s="13" t="s">
        <v>74</v>
      </c>
      <c r="B25" s="13" t="s">
        <v>75</v>
      </c>
      <c r="C25" s="13" t="s">
        <v>76</v>
      </c>
    </row>
    <row r="26" spans="1:4" x14ac:dyDescent="0.25">
      <c r="A26" s="13" t="s">
        <v>77</v>
      </c>
      <c r="B26" s="13" t="s">
        <v>78</v>
      </c>
      <c r="C26" s="13" t="s">
        <v>79</v>
      </c>
    </row>
    <row r="27" spans="1:4" x14ac:dyDescent="0.25">
      <c r="A27" s="13" t="s">
        <v>80</v>
      </c>
      <c r="B27" s="13" t="s">
        <v>81</v>
      </c>
      <c r="C27" s="13" t="s">
        <v>82</v>
      </c>
    </row>
    <row r="28" spans="1:4" x14ac:dyDescent="0.25">
      <c r="A28" s="13" t="s">
        <v>83</v>
      </c>
      <c r="B28" s="13" t="s">
        <v>84</v>
      </c>
      <c r="C28" s="13" t="s">
        <v>85</v>
      </c>
    </row>
    <row r="29" spans="1:4" x14ac:dyDescent="0.25">
      <c r="A29" s="13" t="s">
        <v>86</v>
      </c>
      <c r="B29" s="13" t="s">
        <v>87</v>
      </c>
      <c r="C29" s="13" t="s">
        <v>88</v>
      </c>
    </row>
    <row r="30" spans="1:4" x14ac:dyDescent="0.25">
      <c r="A30" s="13" t="s">
        <v>89</v>
      </c>
      <c r="B30" s="13" t="s">
        <v>90</v>
      </c>
      <c r="C30" s="13" t="s">
        <v>91</v>
      </c>
    </row>
    <row r="31" spans="1:4" x14ac:dyDescent="0.25">
      <c r="A31" s="13" t="s">
        <v>92</v>
      </c>
      <c r="B31" s="13" t="s">
        <v>93</v>
      </c>
      <c r="C31" s="13" t="s">
        <v>94</v>
      </c>
    </row>
    <row r="32" spans="1:4" x14ac:dyDescent="0.25">
      <c r="A32" s="13" t="s">
        <v>95</v>
      </c>
      <c r="B32" s="13" t="s">
        <v>96</v>
      </c>
      <c r="C32" s="13" t="s">
        <v>97</v>
      </c>
    </row>
    <row r="33" spans="1:3" x14ac:dyDescent="0.25">
      <c r="A33" s="13" t="s">
        <v>98</v>
      </c>
      <c r="B33" s="13" t="s">
        <v>99</v>
      </c>
      <c r="C33" s="13" t="s">
        <v>100</v>
      </c>
    </row>
    <row r="34" spans="1:3" x14ac:dyDescent="0.25">
      <c r="A34" s="13" t="s">
        <v>101</v>
      </c>
      <c r="B34" s="13" t="s">
        <v>102</v>
      </c>
      <c r="C34" s="13" t="s">
        <v>103</v>
      </c>
    </row>
    <row r="35" spans="1:3" x14ac:dyDescent="0.25">
      <c r="A35" s="13" t="s">
        <v>104</v>
      </c>
      <c r="B35" s="13" t="s">
        <v>105</v>
      </c>
      <c r="C35" s="13" t="s">
        <v>106</v>
      </c>
    </row>
    <row r="36" spans="1:3" x14ac:dyDescent="0.25">
      <c r="A36" s="13" t="s">
        <v>107</v>
      </c>
      <c r="B36" s="13" t="s">
        <v>108</v>
      </c>
      <c r="C36" s="13" t="s">
        <v>109</v>
      </c>
    </row>
    <row r="37" spans="1:3" x14ac:dyDescent="0.25">
      <c r="A37" s="13" t="s">
        <v>110</v>
      </c>
      <c r="B37" s="13" t="s">
        <v>111</v>
      </c>
      <c r="C37" s="13" t="s">
        <v>112</v>
      </c>
    </row>
    <row r="38" spans="1:3" x14ac:dyDescent="0.25">
      <c r="A38" s="13" t="s">
        <v>113</v>
      </c>
      <c r="B38" s="13" t="s">
        <v>114</v>
      </c>
      <c r="C38" s="13" t="s">
        <v>115</v>
      </c>
    </row>
    <row r="39" spans="1:3" x14ac:dyDescent="0.25">
      <c r="A39" s="13" t="s">
        <v>116</v>
      </c>
      <c r="B39" s="13" t="s">
        <v>117</v>
      </c>
      <c r="C39" s="13" t="s">
        <v>118</v>
      </c>
    </row>
    <row r="40" spans="1:3" x14ac:dyDescent="0.25">
      <c r="A40" s="13" t="s">
        <v>119</v>
      </c>
      <c r="B40" s="13" t="s">
        <v>21</v>
      </c>
      <c r="C40" s="13" t="s">
        <v>120</v>
      </c>
    </row>
    <row r="41" spans="1:3" x14ac:dyDescent="0.25">
      <c r="A41" s="13" t="s">
        <v>121</v>
      </c>
      <c r="B41" s="13" t="s">
        <v>122</v>
      </c>
      <c r="C41" s="13" t="s">
        <v>123</v>
      </c>
    </row>
    <row r="42" spans="1:3" x14ac:dyDescent="0.25">
      <c r="A42" s="13" t="s">
        <v>124</v>
      </c>
      <c r="B42" s="13" t="s">
        <v>125</v>
      </c>
      <c r="C42" s="13" t="s">
        <v>126</v>
      </c>
    </row>
    <row r="43" spans="1:3" x14ac:dyDescent="0.25">
      <c r="A43" s="13" t="s">
        <v>127</v>
      </c>
      <c r="B43" s="13" t="s">
        <v>128</v>
      </c>
      <c r="C43" s="13" t="s">
        <v>129</v>
      </c>
    </row>
    <row r="44" spans="1:3" x14ac:dyDescent="0.25">
      <c r="A44" s="13" t="s">
        <v>130</v>
      </c>
      <c r="B44" s="13" t="s">
        <v>131</v>
      </c>
      <c r="C44" s="13" t="s">
        <v>132</v>
      </c>
    </row>
    <row r="45" spans="1:3" x14ac:dyDescent="0.25">
      <c r="A45" s="13" t="s">
        <v>133</v>
      </c>
      <c r="B45" s="13" t="s">
        <v>134</v>
      </c>
      <c r="C45" s="13" t="s">
        <v>135</v>
      </c>
    </row>
    <row r="46" spans="1:3" x14ac:dyDescent="0.25">
      <c r="A46" s="13" t="s">
        <v>136</v>
      </c>
      <c r="B46" s="13" t="s">
        <v>137</v>
      </c>
      <c r="C46" s="13" t="s">
        <v>138</v>
      </c>
    </row>
    <row r="47" spans="1:3" x14ac:dyDescent="0.25">
      <c r="A47" s="13" t="s">
        <v>139</v>
      </c>
      <c r="B47" s="13" t="s">
        <v>140</v>
      </c>
      <c r="C47" s="13" t="s">
        <v>141</v>
      </c>
    </row>
    <row r="48" spans="1:3" x14ac:dyDescent="0.25">
      <c r="A48" s="13" t="s">
        <v>142</v>
      </c>
      <c r="B48" s="13" t="s">
        <v>143</v>
      </c>
      <c r="C48" s="13" t="s">
        <v>144</v>
      </c>
    </row>
    <row r="49" spans="1:3" x14ac:dyDescent="0.25">
      <c r="A49" s="13" t="s">
        <v>145</v>
      </c>
      <c r="B49" s="13" t="s">
        <v>146</v>
      </c>
      <c r="C49" s="13" t="s">
        <v>147</v>
      </c>
    </row>
    <row r="50" spans="1:3" x14ac:dyDescent="0.25">
      <c r="A50" s="13" t="s">
        <v>148</v>
      </c>
      <c r="B50" s="13" t="s">
        <v>149</v>
      </c>
      <c r="C50" s="13" t="s">
        <v>150</v>
      </c>
    </row>
    <row r="51" spans="1:3" x14ac:dyDescent="0.25">
      <c r="A51" s="13" t="s">
        <v>151</v>
      </c>
      <c r="B51" s="13" t="s">
        <v>152</v>
      </c>
      <c r="C51" s="13" t="s">
        <v>153</v>
      </c>
    </row>
    <row r="52" spans="1:3" x14ac:dyDescent="0.25">
      <c r="A52" s="13" t="s">
        <v>154</v>
      </c>
      <c r="B52" s="13" t="s">
        <v>155</v>
      </c>
      <c r="C52" s="13" t="s">
        <v>156</v>
      </c>
    </row>
    <row r="53" spans="1:3" x14ac:dyDescent="0.25">
      <c r="A53" s="13" t="s">
        <v>157</v>
      </c>
      <c r="B53" s="13" t="s">
        <v>158</v>
      </c>
      <c r="C53" s="13" t="s">
        <v>159</v>
      </c>
    </row>
    <row r="54" spans="1:3" x14ac:dyDescent="0.25">
      <c r="A54" s="13" t="s">
        <v>160</v>
      </c>
      <c r="B54" s="13" t="s">
        <v>161</v>
      </c>
      <c r="C54" s="13" t="s">
        <v>162</v>
      </c>
    </row>
    <row r="55" spans="1:3" x14ac:dyDescent="0.25">
      <c r="A55" s="13" t="s">
        <v>163</v>
      </c>
      <c r="B55" s="13" t="s">
        <v>164</v>
      </c>
      <c r="C55" s="13" t="s">
        <v>165</v>
      </c>
    </row>
    <row r="56" spans="1:3" x14ac:dyDescent="0.25">
      <c r="A56" s="13" t="s">
        <v>166</v>
      </c>
      <c r="B56" s="13" t="s">
        <v>167</v>
      </c>
      <c r="C56" s="13" t="s">
        <v>168</v>
      </c>
    </row>
    <row r="57" spans="1:3" x14ac:dyDescent="0.25">
      <c r="A57" s="43" t="s">
        <v>170</v>
      </c>
      <c r="B57" s="43" t="s">
        <v>182</v>
      </c>
      <c r="C57" s="43" t="s">
        <v>183</v>
      </c>
    </row>
    <row r="58" spans="1:3" x14ac:dyDescent="0.25">
      <c r="A58" s="43" t="s">
        <v>184</v>
      </c>
      <c r="B58" s="43" t="s">
        <v>185</v>
      </c>
      <c r="C58" s="13" t="s">
        <v>186</v>
      </c>
    </row>
    <row r="59" spans="1:3" x14ac:dyDescent="0.25">
      <c r="A59" s="43" t="s">
        <v>187</v>
      </c>
      <c r="B59" s="43" t="s">
        <v>188</v>
      </c>
      <c r="C59" s="13" t="s">
        <v>189</v>
      </c>
    </row>
    <row r="60" spans="1:3" ht="15" customHeight="1" x14ac:dyDescent="0.25">
      <c r="A60" s="42" t="s">
        <v>343</v>
      </c>
      <c r="B60" s="42" t="s">
        <v>344</v>
      </c>
      <c r="C60" s="44" t="s">
        <v>345</v>
      </c>
    </row>
    <row r="61" spans="1:3" ht="15" customHeight="1" x14ac:dyDescent="0.25">
      <c r="A61" s="42" t="s">
        <v>442</v>
      </c>
      <c r="B61" s="42" t="s">
        <v>443</v>
      </c>
      <c r="C61" s="42" t="s">
        <v>444</v>
      </c>
    </row>
    <row r="62" spans="1:3" ht="15" customHeight="1" x14ac:dyDescent="0.25">
      <c r="A62" s="13" t="s">
        <v>449</v>
      </c>
      <c r="B62" s="13" t="s">
        <v>450</v>
      </c>
      <c r="C62" s="13" t="s">
        <v>451</v>
      </c>
    </row>
    <row r="63" spans="1:3" ht="15" customHeight="1" x14ac:dyDescent="0.25">
      <c r="A63" s="13" t="s">
        <v>480</v>
      </c>
      <c r="B63" s="13" t="s">
        <v>479</v>
      </c>
      <c r="C63" s="13" t="s">
        <v>478</v>
      </c>
    </row>
  </sheetData>
  <sheetProtection algorithmName="SHA-512" hashValue="nutrwKmRm3GCL6X/aiGdfy8uZkVSMRssAYjx3lu4/JF/89yfw6yi+IU0bmwN68CmykHDocHRssY5pGXjdddWmA==" saltValue="YZ+PAAhXu4+ZJkE/IYPkjA==" spinCount="100000" sheet="1" objects="1" scenarios="1"/>
  <hyperlinks>
    <hyperlink ref="C60" r:id="rId1" xr:uid="{00000000-0004-0000-0500-000000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Short List</vt:lpstr>
      <vt:lpstr>Results Shortlist</vt:lpstr>
      <vt:lpstr>Production Segmentation</vt:lpstr>
      <vt:lpstr>CO2 binding potential</vt:lpstr>
      <vt:lpstr>References</vt:lpstr>
      <vt:lpstr>Cover!_ftn1</vt:lpstr>
      <vt:lpstr>Cover!_ftnref1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Marxen, Annika</dc:creator>
  <cp:lastModifiedBy>Samy Porteron</cp:lastModifiedBy>
  <cp:lastPrinted>2018-01-31T12:42:36Z</cp:lastPrinted>
  <dcterms:created xsi:type="dcterms:W3CDTF">2018-01-24T11:36:54Z</dcterms:created>
  <dcterms:modified xsi:type="dcterms:W3CDTF">2019-04-29T15:29:25Z</dcterms:modified>
</cp:coreProperties>
</file>