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lockStructure="1"/>
  <bookViews>
    <workbookView xWindow="0" yWindow="165" windowWidth="20460" windowHeight="6825"/>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s>
  <calcPr calcId="145621"/>
</workbook>
</file>

<file path=xl/calcChain.xml><?xml version="1.0" encoding="utf-8"?>
<calcChain xmlns="http://schemas.openxmlformats.org/spreadsheetml/2006/main">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V1995" i="13"/>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authors>
    <author>Fallmann Hubert</author>
    <author>Heller</author>
  </authors>
  <commentList>
    <comment ref="Q64" authorId="0">
      <text>
        <r>
          <rPr>
            <sz val="9"/>
            <color indexed="81"/>
            <rFont val="Tahoma"/>
            <family val="2"/>
          </rPr>
          <t>special reporting, exception = BM 47 (VCM)</t>
        </r>
      </text>
    </comment>
    <comment ref="Q331" authorId="0">
      <text>
        <r>
          <rPr>
            <sz val="9"/>
            <color indexed="81"/>
            <rFont val="Tahoma"/>
            <family val="2"/>
          </rPr>
          <t>special reporting, exception = BM 47 (VCM)</t>
        </r>
      </text>
    </comment>
    <comment ref="Q535" authorId="0">
      <text>
        <r>
          <rPr>
            <sz val="9"/>
            <color indexed="81"/>
            <rFont val="Tahoma"/>
            <family val="2"/>
          </rPr>
          <t>special reporting, exception = BM 47 (VCM)</t>
        </r>
      </text>
    </comment>
    <comment ref="Q739" authorId="0">
      <text>
        <r>
          <rPr>
            <sz val="9"/>
            <color indexed="81"/>
            <rFont val="Tahoma"/>
            <family val="2"/>
          </rPr>
          <t>special reporting, exception = BM 47 (VCM)</t>
        </r>
      </text>
    </comment>
    <comment ref="Q943" authorId="0">
      <text>
        <r>
          <rPr>
            <sz val="9"/>
            <color indexed="81"/>
            <rFont val="Tahoma"/>
            <family val="2"/>
          </rPr>
          <t>special reporting, exception = BM 47 (VCM)</t>
        </r>
      </text>
    </comment>
    <comment ref="Q1147" authorId="0">
      <text>
        <r>
          <rPr>
            <sz val="9"/>
            <color indexed="81"/>
            <rFont val="Tahoma"/>
            <family val="2"/>
          </rPr>
          <t>special reporting, exception = BM 47 (VCM)</t>
        </r>
      </text>
    </comment>
    <comment ref="Q1351" authorId="0">
      <text>
        <r>
          <rPr>
            <sz val="9"/>
            <color indexed="81"/>
            <rFont val="Tahoma"/>
            <family val="2"/>
          </rPr>
          <t>special reporting, exception = BM 47 (VCM)</t>
        </r>
      </text>
    </comment>
    <comment ref="Q1555" authorId="0">
      <text>
        <r>
          <rPr>
            <sz val="9"/>
            <color indexed="81"/>
            <rFont val="Tahoma"/>
            <family val="2"/>
          </rPr>
          <t>special reporting, exception = BM 47 (VCM)</t>
        </r>
      </text>
    </comment>
    <comment ref="Q1759" authorId="0">
      <text>
        <r>
          <rPr>
            <sz val="9"/>
            <color indexed="81"/>
            <rFont val="Tahoma"/>
            <family val="2"/>
          </rPr>
          <t>special reporting, exception = BM 47 (VCM)</t>
        </r>
      </text>
    </comment>
    <comment ref="Q1963" authorId="0">
      <text>
        <r>
          <rPr>
            <sz val="9"/>
            <color indexed="81"/>
            <rFont val="Tahoma"/>
            <family val="2"/>
          </rPr>
          <t>special reporting, exception = BM 47 (VCM)</t>
        </r>
      </text>
    </comment>
    <comment ref="D2148" authorId="1">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text>
        <r>
          <rPr>
            <b/>
            <sz val="9"/>
            <color indexed="81"/>
            <rFont val="Segoe UI"/>
            <charset val="1"/>
          </rPr>
          <t xml:space="preserve">truncated to 250 characters
</t>
        </r>
      </text>
    </comment>
    <comment ref="I50" authorId="0">
      <text>
        <r>
          <rPr>
            <b/>
            <sz val="9"/>
            <color indexed="81"/>
            <rFont val="Segoe UI"/>
            <charset val="1"/>
          </rPr>
          <t>In Column B it has to be truncated to below 255 characters</t>
        </r>
      </text>
    </comment>
    <comment ref="A122" authorId="0">
      <text>
        <r>
          <rPr>
            <b/>
            <sz val="9"/>
            <color indexed="81"/>
            <rFont val="Segoe UI"/>
            <charset val="1"/>
          </rPr>
          <t xml:space="preserve">truncated to 250 characters
</t>
        </r>
      </text>
    </comment>
    <comment ref="N122" authorId="0">
      <text>
        <r>
          <rPr>
            <b/>
            <sz val="9"/>
            <color indexed="81"/>
            <rFont val="Segoe UI"/>
            <charset val="1"/>
          </rPr>
          <t>In Column A it has to be truncated to below 255 characters</t>
        </r>
      </text>
    </comment>
  </commentList>
</comments>
</file>

<file path=xl/sharedStrings.xml><?xml version="1.0" encoding="utf-8"?>
<sst xmlns="http://schemas.openxmlformats.org/spreadsheetml/2006/main" count="3789" uniqueCount="1960">
  <si>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</si>
  <si>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</si>
  <si>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</si>
  <si>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</si>
  <si>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</si>
  <si>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</si>
  <si>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</si>
  <si>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</si>
  <si>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</si>
  <si>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</si>
  <si>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</si>
  <si>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</si>
  <si>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</si>
  <si>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</si>
  <si>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</si>
  <si>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</si>
  <si>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</si>
  <si>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</si>
  <si>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</si>
  <si>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</si>
  <si>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</si>
  <si>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</si>
  <si>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</si>
  <si>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</si>
  <si>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</si>
  <si>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</si>
  <si>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</si>
  <si>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</si>
  <si>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</si>
  <si>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</si>
  <si>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</si>
  <si>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</si>
  <si>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</si>
  <si>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</si>
  <si>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</si>
  <si>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</si>
  <si>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</si>
  <si>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</si>
  <si>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</si>
  <si>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</si>
  <si>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</si>
  <si>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</si>
  <si>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</si>
  <si>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</si>
  <si>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</si>
  <si>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</si>
  <si>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</si>
  <si>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</si>
  <si>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</si>
  <si>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13.19</t>
  </si>
  <si>
    <t>Facing bricks</t>
  </si>
  <si>
    <t>13.20</t>
  </si>
  <si>
    <t>Pavers</t>
  </si>
  <si>
    <t>13.21</t>
  </si>
  <si>
    <t>Roof tiles</t>
  </si>
  <si>
    <t>13.22</t>
  </si>
  <si>
    <t>Spray dried powder</t>
  </si>
  <si>
    <t xml:space="preserve">Manufacture of mineral wool insulation material using glass, rock or slag with a melting capacity exceeding 20 tonnes per day </t>
  </si>
  <si>
    <t>14.23</t>
  </si>
  <si>
    <t>Mineral wool</t>
  </si>
  <si>
    <t xml:space="preserve">Drying or calcination of gypsum or production of plaster boards and other gypsum products, where combustion units with a total rated thermal input exceeding 20 MW are operated </t>
  </si>
  <si>
    <t>15.24</t>
  </si>
  <si>
    <t>Plaster</t>
  </si>
  <si>
    <t>15.25</t>
  </si>
  <si>
    <t>Dried secondary gypsum</t>
  </si>
  <si>
    <t>15.26</t>
  </si>
  <si>
    <t>Plasterboard</t>
  </si>
  <si>
    <t xml:space="preserve">Production of pulp from timber or other fibrous materials </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</si>
  <si>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</si>
  <si>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</si>
  <si>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</si>
  <si>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</si>
  <si>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</si>
  <si>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</si>
  <si>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</si>
  <si>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</si>
  <si>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</si>
  <si>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</si>
  <si>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 xml:space="preserve">Production of paper or cardboard with a production capacity exceeding 20 tonnes per day </t>
  </si>
  <si>
    <t>17.31</t>
  </si>
  <si>
    <t>Newsprint</t>
  </si>
  <si>
    <t>17.32</t>
  </si>
  <si>
    <t>Uncoated fine paper</t>
  </si>
  <si>
    <t>17.33</t>
  </si>
  <si>
    <t>Coated fine paper</t>
  </si>
  <si>
    <t>17.34</t>
  </si>
  <si>
    <t>Tissue</t>
  </si>
  <si>
    <t>17.35</t>
  </si>
  <si>
    <t>Testliner and fluting</t>
  </si>
  <si>
    <t>17.36</t>
  </si>
  <si>
    <t>Uncoated carton board</t>
  </si>
  <si>
    <t>17.37</t>
  </si>
  <si>
    <t>Coated carton board</t>
  </si>
  <si>
    <t xml:space="preserve">Production of carbon black involving the carbonisation of organic substances such as oils, tars, cracker and distillation residues, where combustion units with a total rated thermal input exceeding 20 MW are operated </t>
  </si>
  <si>
    <t>18.38</t>
  </si>
  <si>
    <t>Carbon black</t>
  </si>
  <si>
    <t xml:space="preserve">Production of nitric acid </t>
  </si>
  <si>
    <t>19.39</t>
  </si>
  <si>
    <t>Nitric acid</t>
  </si>
  <si>
    <t>Measurable heat delivered to other sub-installations is to be treated like heat from non-ETS sources.</t>
  </si>
  <si>
    <t xml:space="preserve">Production of adipic acid </t>
  </si>
  <si>
    <t>20.40</t>
  </si>
  <si>
    <t>Adipic acid</t>
  </si>
  <si>
    <t xml:space="preserve">Production of ammonia </t>
  </si>
  <si>
    <t>22.41</t>
  </si>
  <si>
    <t>Ammonia</t>
  </si>
  <si>
    <t xml:space="preserve">Production of bulk organic chemicals by cracking, reforming, partial or full oxidation or by similar processes, with a production capacity exceeding 100 tonnes per day </t>
  </si>
  <si>
    <t>23.42</t>
  </si>
  <si>
    <t>Steam cracking</t>
  </si>
  <si>
    <t>Please use steam cracking tool in sheet "SpecialBM" for calculating historical activity levels and preliminary allocation.</t>
  </si>
  <si>
    <t>#JUMP_H_IV</t>
  </si>
  <si>
    <t>23.43</t>
  </si>
  <si>
    <t>Aromatics</t>
  </si>
  <si>
    <t>#JUMP_H_V</t>
  </si>
  <si>
    <t>23.44</t>
  </si>
  <si>
    <t>Styrene</t>
  </si>
  <si>
    <t>23.45</t>
  </si>
  <si>
    <t>Phenol/ acetone</t>
  </si>
  <si>
    <t>23.46</t>
  </si>
  <si>
    <t>Ethylene oxide/ ethylene glycols</t>
  </si>
  <si>
    <t>Please use ethylene oxide / glycols tool in sheet "SpecialBM" for calculating historical activity levels.</t>
  </si>
  <si>
    <t>#JUMP_H_VIII</t>
  </si>
  <si>
    <t>23.47</t>
  </si>
  <si>
    <t>Vinyl chloride monomer</t>
  </si>
  <si>
    <t>Please use VCM tool in sheet "SpecialBM" for calculating preliminary allocation.</t>
  </si>
  <si>
    <t>#JUMP_H_IX</t>
  </si>
  <si>
    <t>23.48</t>
  </si>
  <si>
    <t>S-PVC</t>
  </si>
  <si>
    <t>23.49</t>
  </si>
  <si>
    <t>E-PVC</t>
  </si>
  <si>
    <t xml:space="preserve">Production of hydrogen (H2) and synthesis gas by reforming or partial oxidation with a production capacity exceeding 25 tonnes per day </t>
  </si>
  <si>
    <t>24.50</t>
  </si>
  <si>
    <t>Hydrogen</t>
  </si>
  <si>
    <t>Please use hydrogen tool in sheet "SpecialBM" for calculating historical activity levels.</t>
  </si>
  <si>
    <t>#JUMP_H_VI</t>
  </si>
  <si>
    <t>24.51</t>
  </si>
  <si>
    <t>Synthesis gas</t>
  </si>
  <si>
    <t>Please use syngas tool in sheet "SpecialBM" for calculating historical activity levels.</t>
  </si>
  <si>
    <t>#JUMP_H_VII</t>
  </si>
  <si>
    <t xml:space="preserve">Production of soda ash (Na2CO3) and sodium bicarbonate (NaHCO3) </t>
  </si>
  <si>
    <t>25.52</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</si>
  <si>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</si>
  <si>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</si>
  <si>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</si>
  <si>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</si>
  <si>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</si>
  <si>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</si>
  <si>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</si>
  <si>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</si>
  <si>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</si>
  <si>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</si>
  <si>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</si>
  <si>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</si>
  <si>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</si>
  <si>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</si>
  <si>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</si>
  <si>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</si>
  <si>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</si>
  <si>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</si>
  <si>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</si>
  <si>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</si>
  <si>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</si>
  <si>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</si>
  <si>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</si>
  <si>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</si>
  <si>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</si>
  <si>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</si>
  <si>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</si>
  <si>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</si>
  <si>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</si>
  <si>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</si>
  <si>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</si>
  <si>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</si>
  <si>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</si>
  <si>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</si>
  <si>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</si>
  <si>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</si>
  <si>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</si>
  <si>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</si>
  <si>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</si>
  <si>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</si>
  <si>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</si>
  <si>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</si>
  <si>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</si>
  <si>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</si>
  <si>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</si>
  <si>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</si>
  <si>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</si>
  <si>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</si>
  <si>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</si>
  <si>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</si>
  <si>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</si>
  <si>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</si>
  <si>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</si>
  <si>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</si>
  <si>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</si>
  <si>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</si>
  <si>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</si>
  <si>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</si>
  <si>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</si>
  <si>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</si>
  <si>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</si>
  <si>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</si>
  <si>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</si>
  <si>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</si>
  <si>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</si>
  <si>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</si>
  <si>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</si>
  <si>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</si>
  <si>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</si>
  <si>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</si>
  <si>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</si>
  <si>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</si>
  <si>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</si>
  <si>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</si>
  <si>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</si>
  <si>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</si>
  <si>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</si>
  <si>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</si>
  <si>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</si>
  <si>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</si>
  <si>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</si>
  <si>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</si>
  <si>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</si>
  <si>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</si>
  <si>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</si>
  <si>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</si>
  <si>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</si>
  <si>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</si>
  <si>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</si>
  <si>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</si>
  <si>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</si>
  <si>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</si>
  <si>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</si>
  <si>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</si>
  <si>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</si>
  <si>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</si>
  <si>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</si>
  <si>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</si>
  <si>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</si>
  <si>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</si>
  <si>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</si>
  <si>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</si>
  <si>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</si>
  <si>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</si>
  <si>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</si>
  <si>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</si>
  <si>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</si>
  <si>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</si>
  <si>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</si>
  <si>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</si>
  <si>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</si>
  <si>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</si>
  <si>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</si>
  <si>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</si>
  <si>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</si>
  <si>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</si>
  <si>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</si>
  <si>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</si>
  <si>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</si>
  <si>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</si>
  <si>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</si>
  <si>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</si>
  <si>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</si>
  <si>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</si>
  <si>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</si>
  <si>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</si>
  <si>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</si>
  <si>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</si>
  <si>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</si>
  <si>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</si>
  <si>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</si>
  <si>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</si>
  <si>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</si>
  <si>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</si>
  <si>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</si>
  <si>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</si>
  <si>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</si>
  <si>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</si>
  <si>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</si>
  <si>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</si>
  <si>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</si>
  <si>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</si>
  <si>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</si>
  <si>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</si>
  <si>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</si>
  <si>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</si>
  <si>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</si>
  <si>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90.91</t>
  </si>
  <si>
    <t>90.92</t>
  </si>
  <si>
    <t>90.93</t>
  </si>
  <si>
    <t>90.94</t>
  </si>
  <si>
    <t>90.95</t>
  </si>
  <si>
    <t>90.96</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</si>
  <si>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</si>
  <si>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</si>
  <si>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</si>
  <si>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</si>
  <si>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</si>
  <si>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</si>
  <si>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</si>
  <si>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</si>
  <si>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</si>
  <si>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</si>
  <si>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</si>
  <si>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</si>
  <si>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</si>
  <si>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</si>
  <si>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</si>
  <si>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</si>
  <si>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</si>
  <si>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</si>
  <si>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</si>
  <si>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</si>
  <si>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</si>
  <si>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</si>
  <si>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</si>
  <si>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</si>
  <si>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</si>
  <si>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</si>
  <si>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</si>
  <si>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</si>
  <si>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</si>
  <si>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</si>
  <si>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</si>
  <si>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</si>
  <si>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</si>
  <si>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</si>
  <si>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</si>
  <si>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</si>
  <si>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</si>
  <si>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</si>
  <si>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</si>
  <si>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</si>
  <si>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</si>
  <si>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</si>
  <si>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</si>
  <si>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</si>
  <si>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</si>
  <si>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</si>
  <si>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</si>
  <si>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</si>
  <si>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</si>
  <si>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</si>
  <si>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</si>
  <si>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</si>
  <si>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</si>
  <si>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</si>
  <si>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</si>
  <si>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</si>
  <si>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</si>
  <si>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</si>
  <si>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</si>
  <si>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</si>
  <si>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</si>
  <si>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</si>
  <si>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</si>
  <si>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</si>
  <si>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</si>
  <si>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</si>
  <si>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</si>
  <si>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</si>
  <si>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</si>
  <si>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</si>
  <si>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</si>
  <si>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</si>
  <si>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</si>
  <si>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</si>
  <si>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</si>
  <si>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</si>
  <si>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</si>
  <si>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</si>
  <si>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</si>
  <si>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</si>
  <si>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</si>
  <si>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</si>
  <si>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</si>
  <si>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</si>
  <si>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</si>
  <si>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</si>
  <si>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</si>
  <si>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</si>
  <si>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</si>
  <si>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</si>
  <si>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</si>
  <si>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</si>
  <si>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</si>
  <si>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</si>
  <si>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</si>
  <si>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</si>
  <si>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</si>
  <si>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</si>
  <si>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</si>
  <si>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</si>
  <si>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</si>
  <si>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</si>
  <si>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</si>
  <si>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</si>
  <si>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</si>
  <si>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</si>
  <si>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</si>
  <si>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</si>
  <si>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</si>
  <si>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</si>
  <si>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</si>
  <si>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</si>
  <si>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</si>
  <si>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</si>
  <si>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</si>
  <si>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</si>
  <si>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</si>
  <si>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</si>
  <si>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</si>
  <si>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</si>
  <si>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</si>
  <si>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</si>
  <si>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</si>
  <si>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</si>
  <si>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</si>
  <si>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</si>
  <si>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</si>
  <si>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</si>
  <si>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</si>
  <si>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</si>
  <si>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</si>
  <si>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</si>
  <si>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</si>
  <si>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</si>
  <si>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</si>
  <si>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</si>
  <si>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</si>
  <si>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</si>
  <si>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</si>
  <si>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</si>
  <si>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</si>
  <si>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</si>
  <si>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</si>
  <si>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</si>
  <si>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</si>
  <si>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</si>
  <si>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</si>
  <si>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</si>
  <si>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</si>
  <si>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</si>
  <si>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</si>
  <si>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</si>
  <si>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</si>
  <si>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</si>
  <si>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</si>
  <si>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</si>
  <si>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</si>
  <si>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</si>
  <si>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</si>
  <si>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</si>
  <si>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</si>
  <si>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</si>
  <si>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</si>
  <si>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</si>
  <si>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</si>
  <si>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</si>
  <si>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</si>
  <si>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</si>
  <si>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</si>
  <si>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</si>
  <si>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</si>
  <si>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</si>
  <si>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</si>
  <si>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</si>
  <si>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</si>
  <si>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</si>
  <si>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</si>
  <si>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</si>
  <si>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</si>
  <si>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</si>
  <si>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</si>
  <si>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</si>
  <si>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</si>
  <si>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</si>
  <si>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</si>
  <si>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</si>
  <si>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</si>
  <si>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</si>
  <si>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If relevant, an automatically generated message will appear here demanding the input needed for taking into account the exchangeability of fuels and electricity.</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</si>
  <si>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</si>
  <si>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</si>
  <si>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</si>
  <si>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</si>
  <si>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</si>
  <si>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</si>
  <si>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</si>
  <si>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</si>
  <si>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</si>
  <si>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</si>
  <si>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</si>
  <si>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</si>
  <si>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</si>
  <si>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</si>
  <si>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</si>
  <si>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</si>
  <si>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</si>
  <si>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</si>
  <si>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</si>
  <si>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</si>
  <si>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</si>
  <si>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</si>
  <si>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</si>
  <si>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</si>
  <si>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</si>
  <si>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</si>
  <si>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</si>
  <si>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</si>
  <si>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</si>
  <si>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</si>
  <si>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</si>
  <si>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</si>
  <si>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</si>
  <si>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</si>
  <si>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</si>
  <si>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</si>
  <si>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</si>
  <si>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</si>
  <si>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</si>
  <si>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</si>
  <si>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</si>
  <si>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</si>
  <si>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</si>
  <si>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</si>
  <si>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</si>
  <si>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</si>
  <si>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</si>
  <si>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</si>
  <si>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</si>
  <si>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</si>
  <si>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</si>
  <si>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</si>
  <si>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</si>
  <si>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</si>
  <si>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</si>
  <si>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</si>
  <si>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</si>
  <si>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</si>
  <si>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</si>
  <si>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</si>
  <si>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</si>
  <si>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</si>
  <si>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</si>
  <si>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</si>
  <si>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</si>
  <si>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</si>
  <si>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</si>
  <si>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</si>
  <si>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</si>
  <si>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</si>
  <si>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</si>
  <si>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</si>
  <si>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</si>
  <si>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</si>
  <si>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</si>
  <si>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</si>
  <si>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</si>
  <si>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</si>
  <si>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Exchangeability of fuel and electricity:</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</si>
  <si>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</si>
  <si>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</si>
  <si>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</si>
  <si>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</si>
  <si>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</si>
  <si>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</si>
  <si>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</si>
  <si>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</si>
  <si>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</si>
  <si>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</si>
  <si>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</si>
  <si>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</si>
  <si>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</si>
  <si>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</si>
  <si>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</si>
  <si>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</si>
  <si>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</si>
  <si>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</si>
  <si>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</si>
  <si>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</si>
  <si>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</si>
  <si>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</si>
  <si>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</si>
  <si>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</si>
  <si>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</si>
  <si>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</si>
  <si>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</si>
  <si>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</si>
  <si>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</si>
  <si>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</si>
  <si>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</si>
  <si>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</si>
  <si>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</si>
  <si>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</si>
  <si>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</si>
  <si>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</si>
  <si>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</si>
  <si>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</si>
  <si>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</si>
  <si>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</si>
  <si>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</si>
  <si>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</si>
  <si>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</si>
  <si>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</si>
  <si>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</si>
  <si>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</si>
  <si>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</si>
  <si>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</si>
  <si>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</si>
  <si>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</si>
  <si>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</si>
  <si>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</si>
  <si>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</si>
  <si>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</si>
  <si>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</si>
  <si>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</si>
  <si>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</si>
  <si>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</si>
  <si>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</si>
  <si>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</si>
  <si>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</si>
  <si>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</si>
  <si>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</si>
  <si>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</si>
  <si>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</si>
  <si>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</si>
  <si>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</si>
  <si>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</si>
  <si>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</si>
  <si>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</si>
  <si>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</si>
  <si>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</si>
  <si>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</si>
  <si>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</si>
  <si>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</si>
  <si>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</si>
  <si>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</si>
  <si>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</si>
  <si>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</si>
  <si>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</si>
  <si>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</si>
  <si>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</si>
  <si>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</si>
  <si>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</si>
  <si>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</si>
  <si>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</si>
  <si>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</si>
  <si>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</si>
  <si>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</si>
  <si>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</si>
  <si>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</si>
  <si>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</si>
  <si>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</si>
  <si>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</si>
  <si>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</si>
  <si>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</si>
  <si>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</si>
  <si>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</si>
  <si>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</si>
  <si>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</si>
  <si>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</si>
  <si>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</si>
  <si>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</si>
  <si>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</si>
  <si>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</si>
  <si>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</si>
  <si>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</si>
  <si>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</si>
  <si>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</si>
  <si>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</si>
  <si>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</si>
  <si>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</si>
  <si>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</si>
  <si>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</si>
  <si>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</si>
  <si>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</si>
  <si>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</si>
  <si>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</si>
  <si>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</si>
  <si>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</si>
  <si>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</si>
  <si>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</si>
  <si>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</si>
  <si>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</si>
  <si>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</si>
  <si>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</si>
  <si>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</si>
  <si>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</si>
  <si>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</si>
  <si>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</si>
  <si>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</si>
  <si>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</si>
  <si>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</si>
  <si>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</si>
  <si>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</si>
  <si>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</si>
  <si>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</si>
  <si>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</si>
  <si>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</si>
  <si>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</si>
  <si>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</si>
  <si>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</si>
  <si>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</si>
  <si>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</si>
  <si>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</si>
  <si>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</si>
  <si>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</si>
  <si>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</si>
  <si>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</si>
  <si>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</si>
  <si>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</si>
  <si>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</si>
  <si>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</si>
  <si>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</si>
  <si>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</si>
  <si>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</si>
  <si>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</si>
  <si>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</si>
  <si>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</si>
  <si>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</si>
  <si>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</si>
  <si>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</si>
  <si>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</si>
  <si>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</si>
  <si>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</si>
  <si>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</si>
  <si>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</si>
  <si>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</si>
  <si>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</si>
  <si>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</si>
  <si>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</si>
  <si>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</si>
  <si>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</si>
  <si>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</si>
  <si>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</si>
  <si>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</si>
  <si>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</si>
  <si>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</si>
  <si>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</si>
  <si>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</si>
  <si>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</si>
  <si>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</si>
  <si>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</si>
  <si>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</si>
  <si>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</si>
  <si>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</si>
  <si>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</si>
  <si>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</si>
  <si>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</si>
  <si>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</si>
  <si>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</si>
  <si>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</si>
  <si>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</si>
  <si>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</si>
  <si>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</si>
  <si>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</si>
  <si>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</si>
  <si>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</si>
  <si>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</si>
  <si>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</si>
  <si>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</si>
  <si>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</si>
  <si>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</si>
  <si>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</si>
  <si>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</si>
  <si>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</si>
  <si>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</si>
  <si>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</si>
  <si>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</si>
  <si>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</si>
  <si>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</si>
  <si>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</si>
  <si>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</si>
  <si>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</si>
  <si>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</si>
  <si>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</si>
  <si>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</si>
  <si>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</si>
  <si>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</si>
  <si>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</si>
  <si>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</si>
  <si>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</si>
  <si>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</si>
  <si>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</si>
  <si>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</si>
  <si>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</si>
  <si>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</si>
  <si>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</si>
  <si>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</si>
  <si>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</si>
  <si>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</si>
  <si>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</si>
  <si>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</si>
  <si>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</si>
  <si>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</si>
  <si>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</si>
  <si>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</si>
  <si>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</si>
  <si>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</si>
  <si>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</si>
  <si>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</si>
  <si>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</si>
  <si>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</si>
  <si>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</si>
  <si>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</si>
  <si>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</si>
  <si>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</si>
  <si>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</si>
  <si>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</si>
  <si>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</si>
  <si>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</si>
  <si>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</si>
  <si>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</si>
  <si>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</si>
  <si>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</si>
  <si>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</si>
  <si>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</si>
  <si>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</si>
  <si>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</si>
  <si>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</si>
  <si>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</si>
  <si>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</si>
  <si>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</si>
  <si>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</si>
  <si>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</si>
  <si>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</si>
  <si>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</si>
  <si>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</si>
  <si>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</si>
  <si>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</si>
  <si>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</si>
  <si>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</si>
  <si>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</si>
  <si>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</si>
  <si>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</si>
  <si>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</si>
  <si>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</si>
  <si>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</si>
  <si>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</si>
  <si>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</si>
  <si>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</si>
  <si>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</si>
  <si>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</si>
  <si>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</si>
  <si>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</si>
  <si>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</si>
  <si>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</si>
  <si>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</si>
  <si>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</si>
  <si>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</si>
  <si>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</si>
  <si>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</si>
  <si>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</si>
  <si>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</si>
  <si>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</si>
  <si>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</si>
  <si>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</si>
  <si>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</si>
  <si>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</si>
  <si>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</si>
  <si>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</si>
  <si>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</si>
  <si>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</si>
  <si>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</si>
  <si>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</si>
  <si>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</si>
  <si>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</si>
  <si>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</si>
  <si>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</si>
  <si>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</si>
  <si>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</si>
  <si>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</si>
  <si>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</si>
  <si>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</si>
  <si>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</si>
  <si>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</si>
  <si>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</si>
  <si>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</si>
  <si>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</si>
  <si>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</si>
  <si>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</si>
  <si>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</si>
  <si>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</si>
  <si>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</si>
  <si>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</si>
  <si>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</si>
  <si>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</si>
  <si>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</si>
  <si>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</si>
  <si>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</si>
  <si>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</si>
  <si>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</si>
  <si>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</si>
  <si>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</si>
  <si>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</si>
  <si>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</si>
  <si>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</si>
  <si>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</si>
  <si>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</si>
  <si>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</si>
  <si>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</si>
  <si>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</si>
  <si>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</si>
  <si>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</si>
  <si>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</si>
  <si>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</si>
  <si>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</si>
  <si>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</si>
  <si>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</si>
  <si>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</si>
  <si>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</si>
  <si>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</si>
  <si>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</si>
  <si>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</si>
  <si>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</si>
  <si>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</si>
  <si>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</si>
  <si>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</si>
  <si>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</si>
  <si>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</si>
  <si>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</si>
  <si>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</si>
  <si>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</si>
  <si>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</si>
  <si>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</si>
  <si>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</si>
  <si>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</si>
  <si>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</si>
  <si>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</si>
  <si>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</si>
  <si>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</si>
  <si>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</si>
  <si>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</si>
  <si>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</si>
  <si>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</si>
  <si>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</si>
  <si>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</si>
  <si>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</si>
  <si>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</si>
  <si>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</si>
  <si>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</si>
  <si>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</si>
  <si>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</si>
  <si>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</si>
  <si>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</si>
  <si>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</si>
  <si>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</si>
  <si>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</si>
  <si>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</si>
  <si>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</si>
  <si>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</si>
  <si>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</si>
  <si>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</si>
  <si>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This should include the methodology on how relevant PRODCOM codes are tracked in accordance with section 9. of Annex VII (FAR).</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</si>
  <si>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</si>
  <si>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</si>
  <si>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</si>
  <si>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</si>
  <si>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</si>
  <si>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</si>
  <si>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</si>
  <si>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</si>
  <si>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</si>
  <si>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</si>
  <si>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</si>
  <si>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</si>
  <si>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</si>
  <si>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</si>
  <si>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</si>
  <si>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</si>
  <si>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</si>
  <si>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</si>
  <si>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</si>
  <si>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</si>
  <si>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</si>
  <si>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</si>
  <si>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</si>
  <si>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</si>
  <si>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</si>
  <si>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</si>
  <si>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</si>
  <si>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</si>
  <si>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</si>
  <si>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</si>
  <si>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</si>
  <si>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</si>
  <si>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</si>
  <si>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</si>
  <si>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</si>
  <si>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</si>
  <si>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</si>
  <si>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Fuel input to this sub-installation and relevant emission factor</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</si>
  <si>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</si>
  <si>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</si>
  <si>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</si>
  <si>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</si>
  <si>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</si>
  <si>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</si>
  <si>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</si>
  <si>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</si>
  <si>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</si>
  <si>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</si>
  <si>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</si>
  <si>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</si>
  <si>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</si>
  <si>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</si>
  <si>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</si>
  <si>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</si>
  <si>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</si>
  <si>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</si>
  <si>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</si>
  <si>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</si>
  <si>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</si>
  <si>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</si>
  <si>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</si>
  <si>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</si>
  <si>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</si>
  <si>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</si>
  <si>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</si>
  <si>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</si>
  <si>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</si>
  <si>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</si>
  <si>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</si>
  <si>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</si>
  <si>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</si>
  <si>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</si>
  <si>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</si>
  <si>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</si>
  <si>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</si>
  <si>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</si>
  <si>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</si>
  <si>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</si>
  <si>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This should include the methodology on how relevant PRODCOM codes are tracked in accordance with sections 2.1(a) and chapter 9 of Annex VII (FAR).</t>
  </si>
  <si>
    <t>Please describe in particular any assumptions if the 95% rule in Article 10(3) of the FAR is applied.</t>
  </si>
  <si>
    <t>If flaring is relevant in your installation, please explain how it was classified into “safety flaring” and other flaring.</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</si>
  <si>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</si>
  <si>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</si>
  <si>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</si>
  <si>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</si>
  <si>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</si>
  <si>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</si>
  <si>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</si>
  <si>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</si>
  <si>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</si>
  <si>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</si>
  <si>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</si>
  <si>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</si>
  <si>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</si>
  <si>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</si>
  <si>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</si>
  <si>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</si>
  <si>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</si>
  <si>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</si>
  <si>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</si>
  <si>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</si>
  <si>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</si>
  <si>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First Draft to CCEG</t>
  </si>
  <si>
    <t>Second Draft to CCEG</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</si>
  <si>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</si>
  <si>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</si>
  <si>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</si>
  <si>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</si>
  <si>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</si>
  <si>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</si>
  <si>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</si>
  <si>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</si>
  <si>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</si>
  <si>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</si>
  <si>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</si>
  <si>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</si>
  <si>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</si>
  <si>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</si>
  <si>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</si>
  <si>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</si>
  <si>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</si>
  <si>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</si>
  <si>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</si>
  <si>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</si>
  <si>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</si>
  <si>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</si>
  <si>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</si>
  <si>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</si>
  <si>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</si>
  <si>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</si>
  <si>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</si>
  <si>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</si>
  <si>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</si>
  <si>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Fuel input flows</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</si>
  <si>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</si>
  <si>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</si>
  <si>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</si>
  <si>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</si>
  <si>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</si>
  <si>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</si>
  <si>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</si>
  <si>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</si>
  <si>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</si>
  <si>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</si>
  <si>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</si>
  <si>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</si>
  <si>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</si>
  <si>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</si>
  <si>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</si>
  <si>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</si>
  <si>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</si>
  <si>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</si>
  <si>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</si>
  <si>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</si>
  <si>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</si>
  <si>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Third draft</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</si>
  <si>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</si>
  <si>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</si>
  <si>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</si>
  <si>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</si>
  <si>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</si>
  <si>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</si>
  <si>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</si>
  <si>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</si>
  <si>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</si>
  <si>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</si>
  <si>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</si>
  <si>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</si>
  <si>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</si>
  <si>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</si>
  <si>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</si>
  <si>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</si>
  <si>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</si>
  <si>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</si>
  <si>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</si>
  <si>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</si>
  <si>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</si>
  <si>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</si>
  <si>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</si>
  <si>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</si>
  <si>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</si>
  <si>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</si>
  <si>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</si>
  <si>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</si>
  <si>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</si>
  <si>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</si>
  <si>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</si>
  <si>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</si>
  <si>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</si>
  <si>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</si>
  <si>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</si>
  <si>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</si>
  <si>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</si>
  <si>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</si>
  <si>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</si>
  <si>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</si>
  <si>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</si>
  <si>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</si>
  <si>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</si>
  <si>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</si>
  <si>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</si>
  <si>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</si>
  <si>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</si>
  <si>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</si>
  <si>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</si>
  <si>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</si>
  <si>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</si>
  <si>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</si>
  <si>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</si>
  <si>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</si>
  <si>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</si>
  <si>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</si>
  <si>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</si>
  <si>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</si>
  <si>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</si>
  <si>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</si>
  <si>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</si>
  <si>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</si>
  <si>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</si>
  <si>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</si>
  <si>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</si>
  <si>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</si>
  <si>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</si>
  <si>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</si>
  <si>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</si>
  <si>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</si>
  <si>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</si>
  <si>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</si>
  <si>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</si>
  <si>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</si>
  <si>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</si>
  <si>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</si>
  <si>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</si>
  <si>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</si>
  <si>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</si>
  <si>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</si>
  <si>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</si>
  <si>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</si>
  <si>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</si>
  <si>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</si>
  <si>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</si>
  <si>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</si>
  <si>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</si>
  <si>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</si>
  <si>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</si>
  <si>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</si>
  <si>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</si>
  <si>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</si>
  <si>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</si>
  <si>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</si>
  <si>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</si>
  <si>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</si>
  <si>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</si>
  <si>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</si>
  <si>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</si>
  <si>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</si>
  <si>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</si>
  <si>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</si>
  <si>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</si>
  <si>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</si>
  <si>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</si>
  <si>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</si>
  <si>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</si>
  <si>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</si>
  <si>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</si>
  <si>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</si>
  <si>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</si>
  <si>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</si>
  <si>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</si>
  <si>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</si>
  <si>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</si>
  <si>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</si>
  <si>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</si>
  <si>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</si>
  <si>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</si>
  <si>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</si>
  <si>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</si>
  <si>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</si>
  <si>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</si>
  <si>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</si>
  <si>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</si>
  <si>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</si>
  <si>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</si>
  <si>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</si>
  <si>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</si>
  <si>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</si>
  <si>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</si>
  <si>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</si>
  <si>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</si>
  <si>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</si>
  <si>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</si>
  <si>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</si>
  <si>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</si>
  <si>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</si>
  <si>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</si>
  <si>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</si>
  <si>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</si>
  <si>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</si>
  <si>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</si>
  <si>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</si>
  <si>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</si>
  <si>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</si>
  <si>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</si>
  <si>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</si>
  <si>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</si>
  <si>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</si>
  <si>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</si>
  <si>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</si>
  <si>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</si>
  <si>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</si>
  <si>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</si>
  <si>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</si>
  <si>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</si>
  <si>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</si>
  <si>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</si>
  <si>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</si>
  <si>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</si>
  <si>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</si>
  <si>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</si>
  <si>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</si>
  <si>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</si>
  <si>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</si>
  <si>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</si>
  <si>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</si>
  <si>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</si>
  <si>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</si>
  <si>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</si>
  <si>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</si>
  <si>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</si>
  <si>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</si>
  <si>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</si>
  <si>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</si>
  <si>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</si>
  <si>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</si>
  <si>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</si>
  <si>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</si>
  <si>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</si>
  <si>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</si>
  <si>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</si>
  <si>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</si>
  <si>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</si>
  <si>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</si>
  <si>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</si>
  <si>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</si>
  <si>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</si>
  <si>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</si>
  <si>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</si>
  <si>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</si>
  <si>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</si>
  <si>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</si>
  <si>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</si>
  <si>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</si>
  <si>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</si>
  <si>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</si>
  <si>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</si>
  <si>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</si>
  <si>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</si>
  <si>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</si>
  <si>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</si>
  <si>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</si>
  <si>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</si>
  <si>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</si>
  <si>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</si>
  <si>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</si>
  <si>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</si>
  <si>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</si>
  <si>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</si>
  <si>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</si>
  <si>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</si>
  <si>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</si>
  <si>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</si>
  <si>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</si>
  <si>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</si>
  <si>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</si>
  <si>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</si>
  <si>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</si>
  <si>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</si>
  <si>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</si>
  <si>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</si>
  <si>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</si>
  <si>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</si>
  <si>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</si>
  <si>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</si>
  <si>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</si>
  <si>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</si>
  <si>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</si>
  <si>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</si>
  <si>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</si>
  <si>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</si>
  <si>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</si>
  <si>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</si>
  <si>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</si>
  <si>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</si>
  <si>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</si>
  <si>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</si>
  <si>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</si>
  <si>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</si>
  <si>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</si>
  <si>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</si>
  <si>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</si>
  <si>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</si>
  <si>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</si>
  <si>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</si>
  <si>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</si>
  <si>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</si>
  <si>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</si>
  <si>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</si>
  <si>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</si>
  <si>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</si>
  <si>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</si>
  <si>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</si>
  <si>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</si>
  <si>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</si>
  <si>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</si>
  <si>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</si>
  <si>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</si>
  <si>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</si>
  <si>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</si>
  <si>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</si>
  <si>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</si>
  <si>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</si>
  <si>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</si>
  <si>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</si>
  <si>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</si>
  <si>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</si>
  <si>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</si>
  <si>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</si>
  <si>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</si>
  <si>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</si>
  <si>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</si>
  <si>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</si>
  <si>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</si>
  <si>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</si>
  <si>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</si>
  <si>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</si>
  <si>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</si>
  <si>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</si>
  <si>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</si>
  <si>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</si>
  <si>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</si>
  <si>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</si>
  <si>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</si>
  <si>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</si>
  <si>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</si>
  <si>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</si>
  <si>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</si>
  <si>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</si>
  <si>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</si>
  <si>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</si>
  <si>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</si>
  <si>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</si>
  <si>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</si>
  <si>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</si>
  <si>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</si>
  <si>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</si>
  <si>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</si>
  <si>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</si>
  <si>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</si>
  <si>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</si>
  <si>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</si>
  <si>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</si>
  <si>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</si>
  <si>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</si>
  <si>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</si>
  <si>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</si>
  <si>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</si>
  <si>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</si>
  <si>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</si>
  <si>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</si>
  <si>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</si>
  <si>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</si>
  <si>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</si>
  <si>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</si>
  <si>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</si>
  <si>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</si>
  <si>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</si>
  <si>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</si>
  <si>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</si>
  <si>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</si>
  <si>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</si>
  <si>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</si>
  <si>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</si>
  <si>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</si>
  <si>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</si>
  <si>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</si>
  <si>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</si>
  <si>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</si>
  <si>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</si>
  <si>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</si>
  <si>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</si>
  <si>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</si>
  <si>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</si>
  <si>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</si>
  <si>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</si>
  <si>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</si>
  <si>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</si>
  <si>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</si>
  <si>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</si>
  <si>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</si>
  <si>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</si>
  <si>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</si>
  <si>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</si>
  <si>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</si>
  <si>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</si>
  <si>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</si>
  <si>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</si>
  <si>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</si>
  <si>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</si>
  <si>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</si>
  <si>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</si>
  <si>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</si>
  <si>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</si>
  <si>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</si>
  <si>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</si>
  <si>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</si>
  <si>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</si>
  <si>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</si>
  <si>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</si>
  <si>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</si>
  <si>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</si>
  <si>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</si>
  <si>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</si>
  <si>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</si>
  <si>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</si>
  <si>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</si>
  <si>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</si>
  <si>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</si>
  <si>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</si>
  <si>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</si>
  <si>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</si>
  <si>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</si>
  <si>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</si>
  <si>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</si>
  <si>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</si>
  <si>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</si>
  <si>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</si>
  <si>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</si>
  <si>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</si>
  <si>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</si>
  <si>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</si>
  <si>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</si>
  <si>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</si>
  <si>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</si>
  <si>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</si>
  <si>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</si>
  <si>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</si>
  <si>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</si>
  <si>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</si>
  <si>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</si>
  <si>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</si>
  <si>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</si>
  <si>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</si>
  <si>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</si>
  <si>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</si>
  <si>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</si>
  <si>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</si>
  <si>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</si>
  <si>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</si>
  <si>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</si>
  <si>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</si>
  <si>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</si>
  <si>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</si>
  <si>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</si>
  <si>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</si>
  <si>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</si>
  <si>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</si>
  <si>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</si>
  <si>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</si>
  <si>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</si>
  <si>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</si>
  <si>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</si>
  <si>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</si>
  <si>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</si>
  <si>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</si>
  <si>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</si>
  <si>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</si>
  <si>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</si>
  <si>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</si>
  <si>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</si>
  <si>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</si>
  <si>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</si>
  <si>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</si>
  <si>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</si>
  <si>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</si>
  <si>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</si>
  <si>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</si>
  <si>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</si>
  <si>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</si>
  <si>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</si>
  <si>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</si>
  <si>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</si>
  <si>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</si>
  <si>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</si>
  <si>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</si>
  <si>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</si>
  <si>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</si>
  <si>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</si>
  <si>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</si>
  <si>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</si>
  <si>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</si>
  <si>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</si>
  <si>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</si>
  <si>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</si>
  <si>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</si>
  <si>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</si>
  <si>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</si>
  <si>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</si>
  <si>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</si>
  <si>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</si>
  <si>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</si>
  <si>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</si>
  <si>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</si>
  <si>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</si>
  <si>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</si>
  <si>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</si>
  <si>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</si>
  <si>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</si>
  <si>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</si>
  <si>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</si>
  <si>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</si>
  <si>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</si>
  <si>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</si>
  <si>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</si>
  <si>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</si>
  <si>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</si>
  <si>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</si>
  <si>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</si>
  <si>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</si>
  <si>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</si>
  <si>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</si>
  <si>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</si>
  <si>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</si>
  <si>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</si>
  <si>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</si>
  <si>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</si>
  <si>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</si>
  <si>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</si>
  <si>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</si>
  <si>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</si>
  <si>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</si>
  <si>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</si>
  <si>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</si>
  <si>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</si>
  <si>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</si>
  <si>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</si>
  <si>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</si>
  <si>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</si>
  <si>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</si>
  <si>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</si>
  <si>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</si>
  <si>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</si>
  <si>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</si>
  <si>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</si>
  <si>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</si>
  <si>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</si>
  <si>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</si>
  <si>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</si>
  <si>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</si>
  <si>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</si>
  <si>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</si>
  <si>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</si>
  <si>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</si>
  <si>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</si>
  <si>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</si>
  <si>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</si>
  <si>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</si>
  <si>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</si>
  <si>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</si>
  <si>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</si>
  <si>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</si>
  <si>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</si>
  <si>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</si>
  <si>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</si>
  <si>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</si>
  <si>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</si>
  <si>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</si>
  <si>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</si>
  <si>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</si>
  <si>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</si>
  <si>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</si>
  <si>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</si>
  <si>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</si>
  <si>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</si>
  <si>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</si>
  <si>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</si>
  <si>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</si>
  <si>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</si>
  <si>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</si>
  <si>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</si>
  <si>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</si>
  <si>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</si>
  <si>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</si>
  <si>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</si>
  <si>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</si>
  <si>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</si>
  <si>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</si>
  <si>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</si>
  <si>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</si>
  <si>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</si>
  <si>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</si>
  <si>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</si>
  <si>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</si>
  <si>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</si>
  <si>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</si>
  <si>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</si>
  <si>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</si>
  <si>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</si>
  <si>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</si>
  <si>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</si>
  <si>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</si>
  <si>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</si>
  <si>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</si>
  <si>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</si>
  <si>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</si>
  <si>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</si>
  <si>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</si>
  <si>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</si>
  <si>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</si>
  <si>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</si>
  <si>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</si>
  <si>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</si>
  <si>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</si>
  <si>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</si>
  <si>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</si>
  <si>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</si>
  <si>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</si>
  <si>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</si>
  <si>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</si>
  <si>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</si>
  <si>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</si>
  <si>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</si>
  <si>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</si>
  <si>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</si>
  <si>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</si>
  <si>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</si>
  <si>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</si>
  <si>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</si>
  <si>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</si>
  <si>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</si>
  <si>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</si>
  <si>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</si>
  <si>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</si>
  <si>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</si>
  <si>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</si>
  <si>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</si>
  <si>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</si>
  <si>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</si>
  <si>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</si>
  <si>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</si>
  <si>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</si>
  <si>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</si>
  <si>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</si>
  <si>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</si>
  <si>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</si>
  <si>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</si>
  <si>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</si>
  <si>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</si>
  <si>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</si>
  <si>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</si>
  <si>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</si>
  <si>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</si>
  <si>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</si>
  <si>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</si>
  <si>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</si>
  <si>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</si>
  <si>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</si>
  <si>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</si>
  <si>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</si>
  <si>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</si>
  <si>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</si>
  <si>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</si>
  <si>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</si>
  <si>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</si>
  <si>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</si>
  <si>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</si>
  <si>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</si>
  <si>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</si>
  <si>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</si>
  <si>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</si>
  <si>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</si>
  <si>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</si>
  <si>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</si>
  <si>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</si>
  <si>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</si>
  <si>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</si>
  <si>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</si>
  <si>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</si>
  <si>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</si>
  <si>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</si>
  <si>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</si>
  <si>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</si>
  <si>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</si>
  <si>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</si>
  <si>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</si>
  <si>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</si>
  <si>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</si>
  <si>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</si>
  <si>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</si>
  <si>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</si>
  <si>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</si>
  <si>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</si>
  <si>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</si>
  <si>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</si>
  <si>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</si>
  <si>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</si>
  <si>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</si>
  <si>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</si>
  <si>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</si>
  <si>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</si>
  <si>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</si>
  <si>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</si>
  <si>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</si>
  <si>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</si>
  <si>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</si>
  <si>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</si>
  <si>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</si>
  <si>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</si>
  <si>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</si>
  <si>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</si>
  <si>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</si>
  <si>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</si>
  <si>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</si>
  <si>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</si>
  <si>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</si>
  <si>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</si>
  <si>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</si>
  <si>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</si>
  <si>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</si>
  <si>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</si>
  <si>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</si>
  <si>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</si>
  <si>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</si>
  <si>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</si>
  <si>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</si>
  <si>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</si>
  <si>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</si>
  <si>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</si>
  <si>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</si>
  <si>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</si>
  <si>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</si>
  <si>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</si>
  <si>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</si>
  <si>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</si>
  <si>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</si>
  <si>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</si>
  <si>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</si>
  <si>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</si>
  <si>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</si>
  <si>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</si>
  <si>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</si>
  <si>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</si>
  <si>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</si>
  <si>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</si>
  <si>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</si>
  <si>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</si>
  <si>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</si>
  <si>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</si>
  <si>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</si>
  <si>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</si>
  <si>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</si>
  <si>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</si>
  <si>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</si>
  <si>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</si>
  <si>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</si>
  <si>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</si>
  <si>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</si>
  <si>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</si>
  <si>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</si>
  <si>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</si>
  <si>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</si>
  <si>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</si>
  <si>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</si>
  <si>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</si>
  <si>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</si>
  <si>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</si>
  <si>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</si>
  <si>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</si>
  <si>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</si>
  <si>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</si>
  <si>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</si>
  <si>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</si>
  <si>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</si>
  <si>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</si>
  <si>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</si>
  <si>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</si>
  <si>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</si>
  <si>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</si>
  <si>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</si>
  <si>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</si>
  <si>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</si>
  <si>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</si>
  <si>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</si>
  <si>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</si>
  <si>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</si>
  <si>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</si>
  <si>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</si>
  <si>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</si>
  <si>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</si>
  <si>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</si>
  <si>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</si>
  <si>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</si>
  <si>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</si>
  <si>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</si>
  <si>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</si>
  <si>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</si>
  <si>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</si>
  <si>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</si>
  <si>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</si>
  <si>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</si>
  <si>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</si>
  <si>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</si>
  <si>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</si>
  <si>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</si>
  <si>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</si>
  <si>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</si>
  <si>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</si>
  <si>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</si>
  <si>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</si>
  <si>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</si>
  <si>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</si>
  <si>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</si>
  <si>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</si>
  <si>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</si>
  <si>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</si>
  <si>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</si>
  <si>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</si>
  <si>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</si>
  <si>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</si>
  <si>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</si>
  <si>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</si>
  <si>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</si>
  <si>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</si>
  <si>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</si>
  <si>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</si>
  <si>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</si>
  <si>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</si>
  <si>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</si>
  <si>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</si>
  <si>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</si>
  <si>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</si>
  <si>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</si>
  <si>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</si>
  <si>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</si>
  <si>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</si>
  <si>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</si>
  <si>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</si>
  <si>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</si>
  <si>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</si>
  <si>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</si>
  <si>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</si>
  <si>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</si>
  <si>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</si>
  <si>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</si>
  <si>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</si>
  <si>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</si>
  <si>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</si>
  <si>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</si>
  <si>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</si>
  <si>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</si>
  <si>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</si>
  <si>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</si>
  <si>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</si>
  <si>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</si>
  <si>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</si>
  <si>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</si>
  <si>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</si>
  <si>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</si>
  <si>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</si>
  <si>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</si>
  <si>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</si>
  <si>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</si>
  <si>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</si>
  <si>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</si>
  <si>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</si>
  <si>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</si>
  <si>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</si>
  <si>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</si>
  <si>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</si>
  <si>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</si>
  <si>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</si>
  <si>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</si>
  <si>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</si>
  <si>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</si>
  <si>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</si>
  <si>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</si>
  <si>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</si>
  <si>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</si>
  <si>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</si>
  <si>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</si>
  <si>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</si>
  <si>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</si>
  <si>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</si>
  <si>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</si>
  <si>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</si>
  <si>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</si>
  <si>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</si>
  <si>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</si>
  <si>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</si>
  <si>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</si>
  <si>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</si>
  <si>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</si>
  <si>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</si>
  <si>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</si>
  <si>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Finalised first 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</si>
</sst>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0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charset val="1"/>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20">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40" fillId="0" borderId="0" xfId="0" applyFont="1" applyAlignment="1" applyProtection="1">
      <alignment vertical="center"/>
    </xf>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4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0" fillId="0" borderId="0" xfId="0" applyAlignment="1" applyProtection="1">
      <alignment vertical="top" wrapText="1"/>
    </xf>
    <xf numFmtId="0" fontId="26" fillId="26" borderId="0" xfId="0" applyNumberFormat="1" applyFont="1" applyFill="1" applyBorder="1" applyAlignment="1" applyProtection="1">
      <alignment horizontal="lef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6" xfId="0" applyFont="1" applyFill="1" applyBorder="1" applyAlignment="1" applyProtection="1">
      <alignment horizontal="left" vertical="center" wrapText="1"/>
    </xf>
    <xf numFmtId="0" fontId="26" fillId="36" borderId="87"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6"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5"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43" fillId="46" borderId="29"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46" borderId="16"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wrapText="1"/>
      <protection locked="0"/>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22" fillId="0" borderId="29" xfId="0" applyFont="1" applyBorder="1" applyAlignment="1" applyProtection="1">
      <alignment vertical="top" wrapText="1"/>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26" borderId="29" xfId="0" applyFont="1" applyFill="1" applyBorder="1" applyAlignment="1" applyProtection="1">
      <alignment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26"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9" fillId="26" borderId="29" xfId="0" applyFont="1" applyFill="1" applyBorder="1" applyAlignment="1" applyProtection="1">
      <alignment vertical="top" wrapText="1"/>
    </xf>
    <xf numFmtId="0" fontId="68" fillId="49" borderId="0" xfId="0" quotePrefix="1" applyFont="1" applyFill="1" applyAlignment="1" applyProtection="1">
      <alignment horizontal="left" vertical="center"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36" borderId="0" xfId="0" applyNumberFormat="1" applyFont="1" applyFill="1" applyBorder="1" applyAlignment="1" applyProtection="1">
      <alignment horizontal="left" vertical="top"/>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38" fillId="33" borderId="0" xfId="87" applyFont="1" applyFill="1" applyAlignment="1" applyProtection="1">
      <alignment vertical="top" wrapText="1"/>
    </xf>
    <xf numFmtId="0" fontId="1" fillId="2" borderId="23" xfId="0" applyNumberFormat="1" applyFont="1" applyFill="1" applyBorder="1" applyAlignment="1" applyProtection="1">
      <alignment horizontal="left" vertical="top" wrapText="1"/>
      <protection locked="0"/>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38" fillId="47" borderId="0" xfId="87" applyFont="1" applyFill="1" applyBorder="1" applyAlignment="1" applyProtection="1">
      <alignment horizontal="left" vertical="top" wrapText="1"/>
    </xf>
    <xf numFmtId="0" fontId="66" fillId="47" borderId="16" xfId="0" applyFont="1" applyFill="1" applyBorder="1" applyAlignment="1" applyProtection="1">
      <alignment horizontal="lef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4" fillId="36" borderId="29" xfId="0" applyFont="1" applyFill="1" applyBorder="1" applyAlignment="1" applyProtection="1">
      <alignment horizontal="left" vertical="top"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26" fillId="26" borderId="0" xfId="105"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Hyperlink" xfId="87" builtinId="8"/>
    <cellStyle name="Input" xfId="65"/>
    <cellStyle name="Linked Cell" xfId="66"/>
    <cellStyle name="Neutral 2" xfId="67"/>
    <cellStyle name="Note" xfId="68"/>
    <cellStyle name="Note 2" xfId="84"/>
    <cellStyle name="Notiz 2" xfId="69"/>
    <cellStyle name="Output" xfId="70"/>
    <cellStyle name="Prozent 2" xfId="71"/>
    <cellStyle name="Prozent 2 2" xfId="101"/>
    <cellStyle name="Prozent 3" xfId="85"/>
    <cellStyle name="Schlecht 2" xfId="72"/>
    <cellStyle name="Standard" xfId="0" builtinId="0"/>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280">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sqref="A1:A3"/>
    </sheetView>
  </sheetViews>
  <sheetFormatPr baseColWidth="10" defaultColWidth="9.140625" defaultRowHeight="12.75" x14ac:dyDescent="0.2"/>
  <cols>
    <col min="1" max="3" width="4.7109375" style="83" customWidth="1"/>
    <col min="4" max="12" width="12.7109375" style="83" customWidth="1"/>
    <col min="13" max="16384" width="9.140625" style="83"/>
  </cols>
  <sheetData>
    <row r="1" spans="1:12" ht="13.5" customHeight="1" thickBot="1" x14ac:dyDescent="0.25">
      <c r="A1" s="690" t="s">
        <v>562</v>
      </c>
      <c r="B1" s="372" t="str">
        <f>Translations!$B$2</f>
        <v>Navigation area:</v>
      </c>
      <c r="C1" s="373"/>
      <c r="D1" s="373"/>
      <c r="E1" s="693"/>
      <c r="F1" s="693"/>
      <c r="G1" s="693"/>
      <c r="H1" s="693"/>
      <c r="I1" s="693" t="str">
        <f>Translations!$B$3</f>
        <v>Next sheet</v>
      </c>
      <c r="J1" s="693"/>
      <c r="K1" s="693"/>
      <c r="L1" s="693"/>
    </row>
    <row r="2" spans="1:12" x14ac:dyDescent="0.2">
      <c r="A2" s="691"/>
      <c r="B2" s="694" t="str">
        <f>Translations!$B$4</f>
        <v>Top of sheet</v>
      </c>
      <c r="C2" s="695"/>
      <c r="D2" s="696"/>
      <c r="E2" s="697"/>
      <c r="F2" s="698"/>
      <c r="G2" s="698"/>
      <c r="H2" s="698"/>
      <c r="I2" s="698"/>
      <c r="J2" s="698"/>
      <c r="K2" s="698"/>
      <c r="L2" s="698"/>
    </row>
    <row r="3" spans="1:12" ht="13.5" thickBot="1" x14ac:dyDescent="0.25">
      <c r="A3" s="692"/>
      <c r="B3" s="699" t="str">
        <f>Translations!$B$5</f>
        <v>End of sheet</v>
      </c>
      <c r="C3" s="700"/>
      <c r="D3" s="701"/>
      <c r="E3" s="702"/>
      <c r="F3" s="703"/>
      <c r="G3" s="703"/>
      <c r="H3" s="703"/>
      <c r="I3" s="703"/>
      <c r="J3" s="703"/>
      <c r="K3" s="703"/>
      <c r="L3" s="703"/>
    </row>
    <row r="4" spans="1:12" x14ac:dyDescent="0.2">
      <c r="B4" s="84"/>
      <c r="E4" s="84"/>
    </row>
    <row r="5" spans="1:12" ht="35.25" customHeight="1" x14ac:dyDescent="0.4">
      <c r="B5" s="85" t="str">
        <f>Translations!$B$6</f>
        <v>MONITORING METHODOLOGY PLAN for Phase 4 of the EU ETS</v>
      </c>
      <c r="E5" s="85"/>
    </row>
    <row r="6" spans="1:12" x14ac:dyDescent="0.2">
      <c r="B6" s="84"/>
      <c r="E6" s="84"/>
    </row>
    <row r="7" spans="1:12" ht="29.25" customHeight="1" x14ac:dyDescent="0.2">
      <c r="A7" s="86"/>
      <c r="B7" s="87" t="str">
        <f>Translations!$B$7</f>
        <v>CONTENTS</v>
      </c>
      <c r="C7" s="86"/>
      <c r="D7" s="86"/>
      <c r="E7" s="87"/>
      <c r="F7" s="87"/>
      <c r="G7" s="87"/>
      <c r="H7" s="87"/>
      <c r="I7" s="87"/>
      <c r="J7" s="87"/>
      <c r="K7" s="87"/>
      <c r="L7" s="87"/>
    </row>
    <row r="8" spans="1:12" x14ac:dyDescent="0.2">
      <c r="A8" s="88"/>
      <c r="B8" s="248"/>
      <c r="C8" s="685" t="str">
        <f>Translations!$B$8</f>
        <v>GUIDELINES AND CONDITIONS</v>
      </c>
      <c r="D8" s="685"/>
      <c r="E8" s="689"/>
      <c r="F8" s="689"/>
      <c r="G8" s="689"/>
      <c r="H8" s="689"/>
      <c r="I8" s="689"/>
      <c r="J8" s="689"/>
      <c r="K8" s="689"/>
      <c r="L8" s="89"/>
    </row>
    <row r="9" spans="1:12" x14ac:dyDescent="0.2">
      <c r="A9" s="88"/>
      <c r="B9" s="533" t="s">
        <v>143</v>
      </c>
      <c r="C9" s="683" t="str">
        <f>A_VersionMMP!D6</f>
        <v>Monitoring Methodology Plan versions</v>
      </c>
      <c r="D9" s="683"/>
      <c r="E9" s="684"/>
      <c r="F9" s="684"/>
      <c r="G9" s="684"/>
      <c r="H9" s="684"/>
      <c r="I9" s="684"/>
      <c r="J9" s="684"/>
      <c r="K9" s="684"/>
      <c r="L9" s="89"/>
    </row>
    <row r="10" spans="1:12" x14ac:dyDescent="0.2">
      <c r="A10" s="88"/>
      <c r="B10" s="91" t="s">
        <v>144</v>
      </c>
      <c r="C10" s="685" t="str">
        <f>A_VersionMMP!D8</f>
        <v>List of monitoring methodology plan versions</v>
      </c>
      <c r="D10" s="685"/>
      <c r="E10" s="686"/>
      <c r="F10" s="686"/>
      <c r="G10" s="686"/>
      <c r="H10" s="686"/>
      <c r="I10" s="686"/>
      <c r="J10" s="686"/>
      <c r="K10" s="92"/>
    </row>
    <row r="11" spans="1:12" x14ac:dyDescent="0.2">
      <c r="A11" s="88"/>
      <c r="B11" s="533" t="s">
        <v>869</v>
      </c>
      <c r="C11" s="683" t="str">
        <f>B_InstallationData!D6</f>
        <v>INSTALLATION DATA</v>
      </c>
      <c r="D11" s="683"/>
      <c r="E11" s="684"/>
      <c r="F11" s="684"/>
      <c r="G11" s="684"/>
      <c r="H11" s="684"/>
      <c r="I11" s="684"/>
      <c r="J11" s="684"/>
      <c r="K11" s="684"/>
      <c r="L11" s="89"/>
    </row>
    <row r="12" spans="1:12" x14ac:dyDescent="0.2">
      <c r="A12" s="88"/>
      <c r="B12" s="91" t="s">
        <v>144</v>
      </c>
      <c r="C12" s="685" t="str">
        <f>B_InstallationData!D8</f>
        <v>Identification of the Installation</v>
      </c>
      <c r="D12" s="685"/>
      <c r="E12" s="686"/>
      <c r="F12" s="686"/>
      <c r="G12" s="686"/>
      <c r="H12" s="686"/>
      <c r="I12" s="686"/>
      <c r="J12" s="686"/>
      <c r="K12" s="92"/>
    </row>
    <row r="13" spans="1:12" x14ac:dyDescent="0.2">
      <c r="A13" s="88"/>
      <c r="B13" s="533" t="s">
        <v>383</v>
      </c>
      <c r="C13" s="683" t="str">
        <f>C_InstallationDescription!D6</f>
        <v>INSTALLATION DESCRIPTION</v>
      </c>
      <c r="D13" s="683"/>
      <c r="E13" s="684"/>
      <c r="F13" s="684"/>
      <c r="G13" s="684"/>
      <c r="H13" s="684"/>
      <c r="I13" s="684"/>
      <c r="J13" s="684"/>
      <c r="K13" s="684"/>
      <c r="L13" s="89"/>
    </row>
    <row r="14" spans="1:12" x14ac:dyDescent="0.2">
      <c r="A14" s="88"/>
      <c r="B14" s="91" t="s">
        <v>144</v>
      </c>
      <c r="C14" s="685" t="str">
        <f>C_InstallationDescription!D8</f>
        <v>List of sub-installations</v>
      </c>
      <c r="D14" s="685"/>
      <c r="E14" s="686"/>
      <c r="F14" s="686"/>
      <c r="G14" s="686"/>
      <c r="H14" s="686"/>
      <c r="I14" s="686"/>
      <c r="J14" s="686"/>
      <c r="K14" s="92"/>
    </row>
    <row r="15" spans="1:12" x14ac:dyDescent="0.2">
      <c r="A15" s="88"/>
      <c r="B15" s="91" t="s">
        <v>246</v>
      </c>
      <c r="C15" s="685" t="str">
        <f>C_InstallationDescription!D45</f>
        <v>Description of the installation</v>
      </c>
      <c r="D15" s="685"/>
      <c r="E15" s="686"/>
      <c r="F15" s="686"/>
      <c r="G15" s="686"/>
      <c r="H15" s="686"/>
      <c r="I15" s="686"/>
      <c r="J15" s="686"/>
      <c r="K15" s="92"/>
    </row>
    <row r="16" spans="1:12" x14ac:dyDescent="0.2">
      <c r="A16" s="88"/>
      <c r="B16" s="91" t="s">
        <v>563</v>
      </c>
      <c r="C16" s="685" t="str">
        <f>C_InstallationDescription!D68</f>
        <v>Connections to other EU ETS installations or non-ETS entities</v>
      </c>
      <c r="D16" s="685"/>
      <c r="E16" s="686"/>
      <c r="F16" s="686"/>
      <c r="G16" s="686"/>
      <c r="H16" s="686"/>
      <c r="I16" s="686"/>
      <c r="J16" s="686"/>
      <c r="K16" s="92"/>
    </row>
    <row r="17" spans="1:12" x14ac:dyDescent="0.2">
      <c r="A17" s="88"/>
      <c r="B17" s="533" t="s">
        <v>462</v>
      </c>
      <c r="C17" s="683" t="str">
        <f>D_MethodsProcedures!D6</f>
        <v>Methods and procedures at installation level</v>
      </c>
      <c r="D17" s="683"/>
      <c r="E17" s="684"/>
      <c r="F17" s="684"/>
      <c r="G17" s="684"/>
      <c r="H17" s="684"/>
      <c r="I17" s="684"/>
      <c r="J17" s="684"/>
      <c r="K17" s="684"/>
      <c r="L17" s="89"/>
    </row>
    <row r="18" spans="1:12" x14ac:dyDescent="0.2">
      <c r="A18" s="88"/>
      <c r="B18" s="91" t="s">
        <v>144</v>
      </c>
      <c r="C18" s="685" t="str">
        <f>D_MethodsProcedures!D8</f>
        <v>Methods at installation level</v>
      </c>
      <c r="D18" s="685"/>
      <c r="E18" s="686"/>
      <c r="F18" s="686"/>
      <c r="G18" s="686"/>
      <c r="H18" s="686"/>
      <c r="I18" s="686"/>
      <c r="J18" s="686"/>
      <c r="K18" s="92"/>
    </row>
    <row r="19" spans="1:12" x14ac:dyDescent="0.2">
      <c r="A19" s="88"/>
      <c r="B19" s="91" t="s">
        <v>246</v>
      </c>
      <c r="C19" s="685" t="str">
        <f>D_MethodsProcedures!D54</f>
        <v>Procedures</v>
      </c>
      <c r="D19" s="685"/>
      <c r="E19" s="686"/>
      <c r="F19" s="686"/>
      <c r="G19" s="686"/>
      <c r="H19" s="686"/>
      <c r="I19" s="686"/>
      <c r="J19" s="686"/>
      <c r="K19" s="92"/>
    </row>
    <row r="20" spans="1:12" x14ac:dyDescent="0.2">
      <c r="A20" s="88"/>
      <c r="B20" s="533" t="s">
        <v>440</v>
      </c>
      <c r="C20" s="683" t="str">
        <f>E_EnergyFlows!D6</f>
        <v>Energy Flows</v>
      </c>
      <c r="D20" s="683"/>
      <c r="E20" s="684"/>
      <c r="F20" s="684"/>
      <c r="G20" s="684"/>
      <c r="H20" s="684"/>
      <c r="I20" s="684"/>
      <c r="J20" s="684"/>
      <c r="K20" s="684"/>
      <c r="L20" s="89"/>
    </row>
    <row r="21" spans="1:12" x14ac:dyDescent="0.2">
      <c r="A21" s="90"/>
      <c r="B21" s="91" t="s">
        <v>144</v>
      </c>
      <c r="C21" s="685" t="str">
        <f>E_EnergyFlows!D25</f>
        <v>Fuel input</v>
      </c>
      <c r="D21" s="685"/>
      <c r="E21" s="686"/>
      <c r="F21" s="686"/>
      <c r="G21" s="686"/>
      <c r="H21" s="686"/>
      <c r="I21" s="686"/>
      <c r="J21" s="686"/>
      <c r="K21" s="92"/>
    </row>
    <row r="22" spans="1:12" x14ac:dyDescent="0.2">
      <c r="A22" s="90"/>
      <c r="B22" s="91" t="s">
        <v>246</v>
      </c>
      <c r="C22" s="685" t="str">
        <f>E_EnergyFlows!D55</f>
        <v>Measurable heat at installation level</v>
      </c>
      <c r="D22" s="685"/>
      <c r="E22" s="686"/>
      <c r="F22" s="686"/>
      <c r="G22" s="686"/>
      <c r="H22" s="686"/>
      <c r="I22" s="686"/>
      <c r="J22" s="686"/>
      <c r="K22" s="92"/>
    </row>
    <row r="23" spans="1:12" x14ac:dyDescent="0.2">
      <c r="A23" s="90"/>
      <c r="B23" s="91" t="s">
        <v>563</v>
      </c>
      <c r="C23" s="685" t="str">
        <f>E_EnergyFlows!D89</f>
        <v>Waste gas balance at installation level</v>
      </c>
      <c r="D23" s="685"/>
      <c r="E23" s="686"/>
      <c r="F23" s="686"/>
      <c r="G23" s="686"/>
      <c r="H23" s="686"/>
      <c r="I23" s="686"/>
      <c r="J23" s="686"/>
      <c r="K23" s="92"/>
    </row>
    <row r="24" spans="1:12" x14ac:dyDescent="0.2">
      <c r="A24" s="90"/>
      <c r="B24" s="91" t="s">
        <v>564</v>
      </c>
      <c r="C24" s="685" t="str">
        <f>E_EnergyFlows!D122</f>
        <v>Electricity at installation level</v>
      </c>
      <c r="D24" s="685"/>
      <c r="E24" s="686"/>
      <c r="F24" s="686"/>
      <c r="G24" s="686"/>
      <c r="H24" s="686"/>
      <c r="I24" s="686"/>
      <c r="J24" s="686"/>
      <c r="K24" s="92"/>
    </row>
    <row r="25" spans="1:12" x14ac:dyDescent="0.2">
      <c r="A25" s="88"/>
      <c r="B25" s="533" t="s">
        <v>875</v>
      </c>
      <c r="C25" s="683" t="str">
        <f>F_ProductBM!D7</f>
        <v>Sheet "ProductBM" - SUB-INSTALLATION DATA RELATING TO PRODUCT BENCHMARKS</v>
      </c>
      <c r="D25" s="683"/>
      <c r="E25" s="684"/>
      <c r="F25" s="684"/>
      <c r="G25" s="684"/>
      <c r="H25" s="684"/>
      <c r="I25" s="684"/>
      <c r="J25" s="684"/>
      <c r="K25" s="684"/>
      <c r="L25" s="89"/>
    </row>
    <row r="26" spans="1:12" x14ac:dyDescent="0.2">
      <c r="A26" s="90"/>
      <c r="B26" s="91" t="s">
        <v>144</v>
      </c>
      <c r="C26" s="685" t="str">
        <f>F_ProductBM!D28</f>
        <v>Product BM sub-installations</v>
      </c>
      <c r="D26" s="685"/>
      <c r="E26" s="686"/>
      <c r="F26" s="686"/>
      <c r="G26" s="686"/>
      <c r="H26" s="686"/>
      <c r="I26" s="686"/>
      <c r="J26" s="686"/>
      <c r="K26" s="92"/>
    </row>
    <row r="27" spans="1:12" x14ac:dyDescent="0.2">
      <c r="A27" s="88"/>
      <c r="B27" s="533" t="s">
        <v>876</v>
      </c>
      <c r="C27" s="683" t="str">
        <f>'G_Fall-back'!D6</f>
        <v>Sheet "Fall-back" - SUB-INSTALLATION DATA RELATING TO FALL-BACK SUB-INSTALLATIONS</v>
      </c>
      <c r="D27" s="683"/>
      <c r="E27" s="684"/>
      <c r="F27" s="684"/>
      <c r="G27" s="684"/>
      <c r="H27" s="684"/>
      <c r="I27" s="684"/>
      <c r="J27" s="684"/>
      <c r="K27" s="684"/>
      <c r="L27" s="89"/>
    </row>
    <row r="28" spans="1:12" x14ac:dyDescent="0.2">
      <c r="A28" s="90"/>
      <c r="B28" s="91" t="s">
        <v>144</v>
      </c>
      <c r="C28" s="685" t="str">
        <f>'G_Fall-back'!D27</f>
        <v>Fall-back sub-installations</v>
      </c>
      <c r="D28" s="685"/>
      <c r="E28" s="686"/>
      <c r="F28" s="686"/>
      <c r="G28" s="686"/>
      <c r="H28" s="686"/>
      <c r="I28" s="686"/>
      <c r="J28" s="686"/>
      <c r="K28" s="92"/>
    </row>
    <row r="29" spans="1:12" s="535" customFormat="1" ht="15" x14ac:dyDescent="0.25">
      <c r="A29" s="274"/>
      <c r="B29" s="274" t="s">
        <v>717</v>
      </c>
      <c r="C29" s="683" t="str">
        <f>H_SpecialBM!D7</f>
        <v>Sheet "SpecialBM" - SPECIAL DATA FOR SOME PRODUCT BENCHMARKS</v>
      </c>
      <c r="D29" s="683"/>
      <c r="E29" s="704"/>
      <c r="F29" s="704"/>
      <c r="G29" s="704"/>
      <c r="H29" s="704"/>
      <c r="I29" s="704"/>
      <c r="J29" s="704"/>
      <c r="K29" s="704"/>
      <c r="L29" s="534"/>
    </row>
    <row r="30" spans="1:12" s="535" customFormat="1" ht="15" x14ac:dyDescent="0.25">
      <c r="A30" s="536"/>
      <c r="B30" s="91" t="s">
        <v>144</v>
      </c>
      <c r="C30" s="685" t="str">
        <f>H_SpecialBM!G3</f>
        <v>CWT (Refinery products)</v>
      </c>
      <c r="D30" s="685"/>
      <c r="E30" s="686"/>
      <c r="F30" s="686"/>
      <c r="G30" s="686"/>
      <c r="H30" s="686"/>
      <c r="I30" s="686"/>
      <c r="J30" s="686"/>
      <c r="K30" s="275"/>
    </row>
    <row r="31" spans="1:12" s="535" customFormat="1" ht="15" x14ac:dyDescent="0.25">
      <c r="A31" s="536"/>
      <c r="B31" s="91" t="s">
        <v>246</v>
      </c>
      <c r="C31" s="685" t="str">
        <f>H_SpecialBM!I3</f>
        <v>Lime</v>
      </c>
      <c r="D31" s="685"/>
      <c r="E31" s="686"/>
      <c r="F31" s="686"/>
      <c r="G31" s="686"/>
      <c r="H31" s="686"/>
      <c r="I31" s="686"/>
      <c r="J31" s="686"/>
      <c r="K31" s="275"/>
    </row>
    <row r="32" spans="1:12" s="535" customFormat="1" ht="15" x14ac:dyDescent="0.25">
      <c r="A32" s="536"/>
      <c r="B32" s="91" t="s">
        <v>563</v>
      </c>
      <c r="C32" s="685" t="str">
        <f>H_SpecialBM!K3</f>
        <v>Dolime</v>
      </c>
      <c r="D32" s="685"/>
      <c r="E32" s="686"/>
      <c r="F32" s="686"/>
      <c r="G32" s="686"/>
      <c r="H32" s="686"/>
      <c r="I32" s="686"/>
      <c r="J32" s="686"/>
      <c r="K32" s="275"/>
    </row>
    <row r="33" spans="1:12" s="535" customFormat="1" ht="15" x14ac:dyDescent="0.25">
      <c r="A33" s="536"/>
      <c r="B33" s="91" t="s">
        <v>564</v>
      </c>
      <c r="C33" s="685" t="str">
        <f>H_SpecialBM!M3</f>
        <v>Steam cracking</v>
      </c>
      <c r="D33" s="685"/>
      <c r="E33" s="686"/>
      <c r="F33" s="686"/>
      <c r="G33" s="686"/>
      <c r="H33" s="686"/>
      <c r="I33" s="686"/>
      <c r="J33" s="686"/>
      <c r="K33" s="275"/>
    </row>
    <row r="34" spans="1:12" s="535" customFormat="1" ht="15" x14ac:dyDescent="0.25">
      <c r="A34" s="536"/>
      <c r="B34" s="91" t="s">
        <v>730</v>
      </c>
      <c r="C34" s="685" t="str">
        <f>H_SpecialBM!G4</f>
        <v>CWT (Aromatics)</v>
      </c>
      <c r="D34" s="685"/>
      <c r="E34" s="686"/>
      <c r="F34" s="686"/>
      <c r="G34" s="686"/>
      <c r="H34" s="686"/>
      <c r="I34" s="686"/>
      <c r="J34" s="686"/>
      <c r="K34" s="275"/>
    </row>
    <row r="35" spans="1:12" s="535" customFormat="1" ht="15" x14ac:dyDescent="0.25">
      <c r="A35" s="536"/>
      <c r="B35" s="91" t="s">
        <v>732</v>
      </c>
      <c r="C35" s="685" t="str">
        <f>H_SpecialBM!I4</f>
        <v>Hydrogen</v>
      </c>
      <c r="D35" s="685"/>
      <c r="E35" s="686"/>
      <c r="F35" s="686"/>
      <c r="G35" s="686"/>
      <c r="H35" s="686"/>
      <c r="I35" s="686"/>
      <c r="J35" s="686"/>
      <c r="K35" s="275"/>
    </row>
    <row r="36" spans="1:12" s="535" customFormat="1" ht="15" x14ac:dyDescent="0.25">
      <c r="A36" s="536"/>
      <c r="B36" s="91" t="s">
        <v>733</v>
      </c>
      <c r="C36" s="685" t="str">
        <f>H_SpecialBM!K4</f>
        <v>Synthesis gas</v>
      </c>
      <c r="D36" s="685"/>
      <c r="E36" s="686"/>
      <c r="F36" s="686"/>
      <c r="G36" s="686"/>
      <c r="H36" s="686"/>
      <c r="I36" s="686"/>
      <c r="J36" s="686"/>
      <c r="K36" s="275"/>
    </row>
    <row r="37" spans="1:12" s="535" customFormat="1" ht="15" x14ac:dyDescent="0.25">
      <c r="A37" s="536"/>
      <c r="B37" s="91" t="s">
        <v>734</v>
      </c>
      <c r="C37" s="685" t="str">
        <f>H_SpecialBM!M4</f>
        <v>Ethylene oxide / glycols</v>
      </c>
      <c r="D37" s="685"/>
      <c r="E37" s="686"/>
      <c r="F37" s="686"/>
      <c r="G37" s="686"/>
      <c r="H37" s="686"/>
      <c r="I37" s="686"/>
      <c r="J37" s="686"/>
      <c r="K37" s="275"/>
    </row>
    <row r="38" spans="1:12" s="535" customFormat="1" ht="15" x14ac:dyDescent="0.25">
      <c r="A38" s="536"/>
      <c r="B38" s="91" t="s">
        <v>736</v>
      </c>
      <c r="C38" s="685" t="str">
        <f>H_SpecialBM!G5</f>
        <v>Vinyl chloride monomer (VCM)</v>
      </c>
      <c r="D38" s="685"/>
      <c r="E38" s="686"/>
      <c r="F38" s="686"/>
      <c r="G38" s="686"/>
      <c r="H38" s="686"/>
      <c r="I38" s="686"/>
      <c r="J38" s="686"/>
      <c r="K38" s="275"/>
    </row>
    <row r="39" spans="1:12" s="535" customFormat="1" ht="15" x14ac:dyDescent="0.25">
      <c r="A39" s="274"/>
      <c r="B39" s="274" t="s">
        <v>1095</v>
      </c>
      <c r="C39" s="683" t="str">
        <f>I_MSspecific!C5</f>
        <v>Sheet "MSspecific" -  ADDITIONAL DATA REQUIREMENTS BY THE MEMBER STATE</v>
      </c>
      <c r="D39" s="683"/>
      <c r="E39" s="705"/>
      <c r="F39" s="705"/>
      <c r="G39" s="705"/>
      <c r="H39" s="705"/>
      <c r="I39" s="705"/>
      <c r="J39" s="705"/>
      <c r="K39" s="705"/>
      <c r="L39" s="534"/>
    </row>
    <row r="40" spans="1:12" s="535" customFormat="1" ht="15" x14ac:dyDescent="0.25">
      <c r="A40" s="536"/>
      <c r="B40" s="91" t="s">
        <v>144</v>
      </c>
      <c r="C40" s="685" t="str">
        <f>I_MSspecific!C7</f>
        <v>To be defined by the Member State</v>
      </c>
      <c r="D40" s="685"/>
      <c r="E40" s="686"/>
      <c r="F40" s="686"/>
      <c r="G40" s="686"/>
      <c r="H40" s="686"/>
      <c r="I40" s="686"/>
      <c r="J40" s="686"/>
      <c r="K40" s="275"/>
    </row>
    <row r="41" spans="1:12" s="535" customFormat="1" ht="15" x14ac:dyDescent="0.25">
      <c r="A41" s="274"/>
      <c r="B41" s="274" t="s">
        <v>1096</v>
      </c>
      <c r="C41" s="683" t="str">
        <f>J_Comments!C5</f>
        <v>Sheet "Comments" -  COMMENTS AND FURTHER INFORMATION</v>
      </c>
      <c r="D41" s="683"/>
      <c r="E41" s="705"/>
      <c r="F41" s="705"/>
      <c r="G41" s="705"/>
      <c r="H41" s="705"/>
      <c r="I41" s="705"/>
      <c r="J41" s="705"/>
      <c r="K41" s="705"/>
      <c r="L41" s="534"/>
    </row>
    <row r="42" spans="1:12" s="535" customFormat="1" ht="15" x14ac:dyDescent="0.25">
      <c r="A42" s="536"/>
      <c r="B42" s="91" t="s">
        <v>144</v>
      </c>
      <c r="C42" s="685" t="str">
        <f>J_Comments!C7</f>
        <v>Documents supporting this report</v>
      </c>
      <c r="D42" s="685"/>
      <c r="E42" s="686"/>
      <c r="F42" s="686"/>
      <c r="G42" s="686"/>
      <c r="H42" s="686"/>
      <c r="I42" s="686"/>
      <c r="J42" s="686"/>
      <c r="K42" s="275"/>
    </row>
    <row r="43" spans="1:12" ht="28.5" thickBot="1" x14ac:dyDescent="0.45">
      <c r="B43" s="93"/>
      <c r="E43" s="84"/>
    </row>
    <row r="44" spans="1:12" x14ac:dyDescent="0.2">
      <c r="A44" s="86"/>
      <c r="B44" s="86"/>
      <c r="C44" s="94" t="str">
        <f>Translations!$B$9</f>
        <v>Language version:</v>
      </c>
      <c r="D44" s="95"/>
      <c r="E44" s="95"/>
      <c r="F44" s="96"/>
      <c r="G44" s="97" t="str">
        <f>VersionDocumentation!B5</f>
        <v>English</v>
      </c>
      <c r="H44" s="97"/>
      <c r="I44" s="97"/>
      <c r="J44" s="98"/>
      <c r="K44" s="86"/>
    </row>
    <row r="45" spans="1:12" ht="13.5" thickBot="1" x14ac:dyDescent="0.25">
      <c r="A45" s="86"/>
      <c r="B45" s="86"/>
      <c r="C45" s="99" t="str">
        <f>Translations!$B$10</f>
        <v>Reference filename:</v>
      </c>
      <c r="D45" s="100"/>
      <c r="E45" s="100"/>
      <c r="F45" s="101"/>
      <c r="G45" s="102" t="str">
        <f>VersionDocumentation!C3</f>
        <v>MMP P4 template_COM_en_040319.xls</v>
      </c>
      <c r="H45" s="102"/>
      <c r="I45" s="102"/>
      <c r="J45" s="103"/>
      <c r="K45" s="86"/>
    </row>
    <row r="46" spans="1:12" x14ac:dyDescent="0.2">
      <c r="A46" s="86"/>
      <c r="B46" s="86"/>
      <c r="C46" s="86"/>
      <c r="D46" s="86"/>
      <c r="E46" s="86"/>
      <c r="F46" s="86"/>
      <c r="G46" s="86"/>
      <c r="H46" s="86"/>
      <c r="I46" s="86"/>
      <c r="J46" s="86"/>
      <c r="K46" s="86"/>
    </row>
    <row r="47" spans="1:12" x14ac:dyDescent="0.2">
      <c r="A47" s="86"/>
      <c r="B47" s="86"/>
      <c r="C47" s="86"/>
      <c r="D47" s="86"/>
      <c r="E47" s="86"/>
      <c r="F47" s="86"/>
      <c r="G47" s="86"/>
      <c r="H47" s="86"/>
      <c r="I47" s="86"/>
      <c r="J47" s="86"/>
      <c r="K47" s="86"/>
    </row>
    <row r="48" spans="1:12" ht="13.5" thickBot="1" x14ac:dyDescent="0.25">
      <c r="A48" s="86"/>
      <c r="B48" s="86"/>
      <c r="C48" s="104" t="str">
        <f>Translations!$B$11</f>
        <v>Information about this file:</v>
      </c>
      <c r="D48" s="104"/>
      <c r="E48" s="104"/>
      <c r="F48" s="86"/>
      <c r="G48" s="86"/>
      <c r="H48" s="86"/>
      <c r="I48" s="86"/>
      <c r="J48" s="86"/>
      <c r="K48" s="86"/>
    </row>
    <row r="49" spans="1:11" x14ac:dyDescent="0.2">
      <c r="A49" s="86"/>
      <c r="B49" s="86"/>
      <c r="C49" s="94" t="str">
        <f>Translations!$B$12</f>
        <v>Installation name:</v>
      </c>
      <c r="D49" s="95"/>
      <c r="E49" s="95"/>
      <c r="F49" s="96"/>
      <c r="G49" s="97" t="str">
        <f>IF(ISBLANK(B_InstallationData!I32),"",B_InstallationData!I32)</f>
        <v/>
      </c>
      <c r="H49" s="97"/>
      <c r="I49" s="97"/>
      <c r="J49" s="98"/>
      <c r="K49" s="86"/>
    </row>
    <row r="50" spans="1:11" x14ac:dyDescent="0.2">
      <c r="A50" s="86"/>
      <c r="B50" s="86"/>
      <c r="C50" s="105" t="str">
        <f>Translations!$B$13</f>
        <v>Unique Installation Identifier:</v>
      </c>
      <c r="D50" s="106"/>
      <c r="E50" s="106"/>
      <c r="F50" s="107"/>
      <c r="G50" s="331" t="str">
        <f>IF(ISBLANK(B_InstallationData!I34),"",B_InstallationData!I34)</f>
        <v/>
      </c>
      <c r="H50" s="108"/>
      <c r="I50" s="108"/>
      <c r="J50" s="109"/>
      <c r="K50" s="86"/>
    </row>
    <row r="51" spans="1:11" ht="13.5" thickBot="1" x14ac:dyDescent="0.25">
      <c r="A51" s="86"/>
      <c r="B51" s="86"/>
      <c r="C51" s="110" t="str">
        <f>Translations!$B$14</f>
        <v>Reference date:</v>
      </c>
      <c r="D51" s="111"/>
      <c r="E51" s="111"/>
      <c r="F51" s="112"/>
      <c r="G51" s="330" t="str">
        <f>IF(SUM(A_VersionMMP!$P$20:$P$39)=0,"",SUM(A_VersionMMP!$P$20:$P$39))</f>
        <v/>
      </c>
      <c r="H51" s="113"/>
      <c r="I51" s="113"/>
      <c r="J51" s="114"/>
      <c r="K51" s="86"/>
    </row>
    <row r="52" spans="1:11" x14ac:dyDescent="0.2">
      <c r="A52" s="86"/>
      <c r="B52" s="86"/>
      <c r="C52" s="86"/>
      <c r="D52" s="86"/>
      <c r="E52" s="86"/>
      <c r="F52" s="86"/>
      <c r="G52" s="86"/>
      <c r="H52" s="86"/>
      <c r="I52" s="86"/>
      <c r="J52" s="86"/>
      <c r="K52" s="86"/>
    </row>
    <row r="53" spans="1:11" ht="32.25" customHeight="1" x14ac:dyDescent="0.2">
      <c r="A53" s="86"/>
      <c r="B53" s="86"/>
      <c r="C53" s="687" t="str">
        <f>Translations!$B$15</f>
        <v>If your competent authority requires you to hand in a signed paper copy of the report, please use the space below for signature:</v>
      </c>
      <c r="D53" s="687"/>
      <c r="E53" s="687"/>
      <c r="F53" s="688"/>
      <c r="G53" s="688"/>
      <c r="H53" s="688"/>
      <c r="I53" s="688"/>
      <c r="J53" s="688"/>
      <c r="K53" s="86"/>
    </row>
    <row r="54" spans="1:11" x14ac:dyDescent="0.2">
      <c r="A54" s="86"/>
      <c r="B54" s="86"/>
      <c r="C54" s="86"/>
      <c r="D54" s="86"/>
      <c r="E54" s="86"/>
      <c r="F54" s="115"/>
      <c r="G54" s="86"/>
      <c r="H54" s="86"/>
      <c r="I54" s="86"/>
      <c r="J54" s="86"/>
      <c r="K54" s="86"/>
    </row>
    <row r="55" spans="1:11" x14ac:dyDescent="0.2">
      <c r="A55" s="86"/>
      <c r="B55" s="86"/>
      <c r="C55" s="86"/>
      <c r="D55" s="86"/>
      <c r="E55" s="86"/>
      <c r="F55" s="86"/>
      <c r="G55" s="86"/>
      <c r="H55" s="86"/>
      <c r="I55" s="86"/>
      <c r="J55" s="86"/>
      <c r="K55" s="86"/>
    </row>
    <row r="56" spans="1:11" x14ac:dyDescent="0.2">
      <c r="A56" s="86"/>
      <c r="B56" s="86"/>
      <c r="C56" s="86"/>
      <c r="D56" s="86"/>
      <c r="E56" s="86"/>
      <c r="F56" s="86"/>
      <c r="G56" s="86"/>
      <c r="H56" s="86"/>
      <c r="I56" s="86"/>
      <c r="J56" s="86"/>
      <c r="K56" s="86"/>
    </row>
    <row r="57" spans="1:11" x14ac:dyDescent="0.2">
      <c r="A57" s="86"/>
      <c r="B57" s="86"/>
      <c r="C57" s="86"/>
      <c r="D57" s="86"/>
      <c r="E57" s="86"/>
      <c r="F57" s="86"/>
      <c r="G57" s="86"/>
      <c r="H57" s="86"/>
      <c r="I57" s="86"/>
      <c r="J57" s="86"/>
      <c r="K57" s="86"/>
    </row>
    <row r="58" spans="1:11" x14ac:dyDescent="0.2">
      <c r="A58" s="86"/>
      <c r="B58" s="86"/>
      <c r="C58" s="116"/>
      <c r="D58" s="116"/>
      <c r="E58" s="116"/>
      <c r="F58" s="86"/>
      <c r="G58" s="116"/>
      <c r="H58" s="86"/>
      <c r="I58" s="86"/>
      <c r="J58" s="86"/>
      <c r="K58" s="86"/>
    </row>
    <row r="59" spans="1:11" ht="25.5" customHeight="1" x14ac:dyDescent="0.2">
      <c r="A59" s="86"/>
      <c r="B59" s="86"/>
      <c r="C59" s="681" t="str">
        <f>Translations!$B$16</f>
        <v>Date</v>
      </c>
      <c r="D59" s="681"/>
      <c r="E59" s="681"/>
      <c r="F59" s="115"/>
      <c r="G59" s="681" t="str">
        <f>Translations!$B$17</f>
        <v>Name and Signature of 
legally responsible person</v>
      </c>
      <c r="H59" s="682"/>
      <c r="I59" s="682"/>
      <c r="J59" s="682"/>
      <c r="K59" s="86"/>
    </row>
    <row r="60" spans="1:11" x14ac:dyDescent="0.2">
      <c r="H60" s="117"/>
      <c r="I60" s="117"/>
      <c r="J60" s="117"/>
      <c r="K60" s="117"/>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activeCell="A4" sqref="A4"/>
    </sheetView>
  </sheetViews>
  <sheetFormatPr baseColWidth="10" defaultColWidth="9.140625" defaultRowHeight="12.75" x14ac:dyDescent="0.2"/>
  <cols>
    <col min="1" max="1" width="4.7109375" style="136" customWidth="1"/>
    <col min="2" max="2" width="12.7109375" style="136" customWidth="1"/>
    <col min="3" max="3" width="15.7109375" style="136" customWidth="1"/>
    <col min="4" max="10" width="12.7109375" style="136" customWidth="1"/>
    <col min="11" max="11" width="12.7109375" style="118" customWidth="1"/>
    <col min="12" max="12" width="4.7109375" style="118" customWidth="1"/>
    <col min="13" max="16384" width="9.140625" style="348"/>
  </cols>
  <sheetData>
    <row r="1" spans="1:12" ht="13.5" customHeight="1" thickBot="1" x14ac:dyDescent="0.25">
      <c r="A1" s="690" t="s">
        <v>570</v>
      </c>
      <c r="B1" s="372" t="str">
        <f>Translations!$B$2</f>
        <v>Navigation area:</v>
      </c>
      <c r="C1" s="373"/>
      <c r="D1" s="693" t="str">
        <f>Translations!$B$18</f>
        <v>Table of contents</v>
      </c>
      <c r="E1" s="693"/>
      <c r="F1" s="693" t="str">
        <f>Translations!$B$19</f>
        <v>Previous sheet</v>
      </c>
      <c r="G1" s="693"/>
      <c r="H1" s="693" t="str">
        <f>Translations!$B$3</f>
        <v>Next sheet</v>
      </c>
      <c r="I1" s="693"/>
      <c r="J1" s="693"/>
      <c r="K1" s="693"/>
      <c r="L1" s="122"/>
    </row>
    <row r="2" spans="1:12" ht="13.5" thickBot="1" x14ac:dyDescent="0.25">
      <c r="A2" s="691"/>
      <c r="B2" s="693" t="str">
        <f>Translations!$B$4</f>
        <v>Top of sheet</v>
      </c>
      <c r="C2" s="693"/>
      <c r="D2" s="697"/>
      <c r="E2" s="698"/>
      <c r="F2" s="698"/>
      <c r="G2" s="698"/>
      <c r="H2" s="698"/>
      <c r="I2" s="698"/>
      <c r="J2" s="698"/>
      <c r="K2" s="698"/>
      <c r="L2" s="122"/>
    </row>
    <row r="3" spans="1:12" ht="13.5" thickBot="1" x14ac:dyDescent="0.25">
      <c r="A3" s="692"/>
      <c r="B3" s="693" t="str">
        <f>Translations!$B$5</f>
        <v>End of sheet</v>
      </c>
      <c r="C3" s="693"/>
      <c r="D3" s="702"/>
      <c r="E3" s="703"/>
      <c r="F3" s="703"/>
      <c r="G3" s="703"/>
      <c r="H3" s="703"/>
      <c r="I3" s="703"/>
      <c r="J3" s="703"/>
      <c r="K3" s="703"/>
      <c r="L3" s="122"/>
    </row>
    <row r="4" spans="1:12" ht="27.75" x14ac:dyDescent="0.4">
      <c r="A4" s="83"/>
      <c r="B4" s="93"/>
      <c r="C4" s="83"/>
      <c r="D4" s="83"/>
      <c r="E4" s="84"/>
      <c r="F4" s="83"/>
      <c r="G4" s="83"/>
      <c r="H4" s="83"/>
      <c r="I4" s="83"/>
      <c r="J4" s="83"/>
      <c r="K4" s="83"/>
      <c r="L4" s="122"/>
    </row>
    <row r="5" spans="1:12" ht="18" x14ac:dyDescent="0.2">
      <c r="A5" s="120"/>
      <c r="B5" s="758" t="str">
        <f>Translations!$B$8</f>
        <v>GUIDELINES AND CONDITIONS</v>
      </c>
      <c r="C5" s="758"/>
      <c r="D5" s="758"/>
      <c r="E5" s="758"/>
      <c r="F5" s="758"/>
      <c r="G5" s="758"/>
      <c r="H5" s="758"/>
      <c r="I5" s="758"/>
      <c r="J5" s="758"/>
      <c r="K5" s="119"/>
      <c r="L5" s="122"/>
    </row>
    <row r="6" spans="1:12" x14ac:dyDescent="0.2">
      <c r="A6" s="120"/>
      <c r="B6" s="751"/>
      <c r="C6" s="751"/>
      <c r="D6" s="751"/>
      <c r="E6" s="751"/>
      <c r="F6" s="751"/>
      <c r="G6" s="751"/>
      <c r="H6" s="751"/>
      <c r="I6" s="751"/>
      <c r="J6" s="751"/>
      <c r="K6" s="751"/>
      <c r="L6" s="122"/>
    </row>
    <row r="7" spans="1:12" s="349" customFormat="1" ht="15.75" x14ac:dyDescent="0.25">
      <c r="A7" s="121"/>
      <c r="B7" s="717" t="str">
        <f>Translations!$B$20</f>
        <v>General Information on this Template</v>
      </c>
      <c r="C7" s="717"/>
      <c r="D7" s="717"/>
      <c r="E7" s="717"/>
      <c r="F7" s="717"/>
      <c r="G7" s="717"/>
      <c r="H7" s="717"/>
      <c r="I7" s="717"/>
      <c r="J7" s="717"/>
      <c r="K7" s="717"/>
      <c r="L7" s="122"/>
    </row>
    <row r="8" spans="1:12" s="349" customFormat="1" x14ac:dyDescent="0.2">
      <c r="A8" s="124"/>
      <c r="B8" s="124"/>
      <c r="C8" s="124"/>
      <c r="D8" s="124"/>
      <c r="E8" s="124"/>
      <c r="F8" s="124"/>
      <c r="G8" s="124"/>
      <c r="H8" s="124"/>
      <c r="I8" s="124"/>
      <c r="J8" s="125"/>
      <c r="K8" s="125"/>
      <c r="L8" s="122"/>
    </row>
    <row r="9" spans="1:12" s="349" customFormat="1" ht="25.5" customHeight="1" x14ac:dyDescent="0.2">
      <c r="A9" s="126">
        <v>1</v>
      </c>
      <c r="B9" s="712" t="str">
        <f>Translations!$B$21</f>
        <v>Directive 2003/87/EC, as amended most recently by Directive 2018/410/EU (hereinafter "the EU ETS Directive") requires Member States to allocate allowances for free to installations based on Community-wide and fully-harmonised rules (Article 10a(1)). The Directive can be downloaded from:</v>
      </c>
      <c r="C9" s="713"/>
      <c r="D9" s="713"/>
      <c r="E9" s="713"/>
      <c r="F9" s="713"/>
      <c r="G9" s="713"/>
      <c r="H9" s="713"/>
      <c r="I9" s="713"/>
      <c r="J9" s="713"/>
      <c r="K9" s="713"/>
      <c r="L9" s="122"/>
    </row>
    <row r="10" spans="1:12" s="349" customFormat="1" x14ac:dyDescent="0.2">
      <c r="A10" s="124"/>
      <c r="B10" s="752" t="str">
        <f>Translations!$B$22</f>
        <v>https://eur-lex.europa.eu/eli/dir/2003/87/2018-04-08</v>
      </c>
      <c r="C10" s="753"/>
      <c r="D10" s="753"/>
      <c r="E10" s="753"/>
      <c r="F10" s="753"/>
      <c r="G10" s="753"/>
      <c r="H10" s="753"/>
      <c r="I10" s="753"/>
      <c r="J10" s="753"/>
      <c r="K10" s="753"/>
      <c r="L10" s="122"/>
    </row>
    <row r="11" spans="1:12" s="349" customFormat="1" ht="25.5" customHeight="1" x14ac:dyDescent="0.2">
      <c r="A11" s="126">
        <v>2</v>
      </c>
      <c r="B11" s="712" t="str">
        <f>Translations!$B$23</f>
        <v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v>
      </c>
      <c r="C11" s="713"/>
      <c r="D11" s="713"/>
      <c r="E11" s="713"/>
      <c r="F11" s="713"/>
      <c r="G11" s="713"/>
      <c r="H11" s="713"/>
      <c r="I11" s="713"/>
      <c r="J11" s="713"/>
      <c r="K11" s="713"/>
      <c r="L11" s="122"/>
    </row>
    <row r="12" spans="1:12" s="349" customFormat="1" ht="12.75" customHeight="1" x14ac:dyDescent="0.2">
      <c r="A12" s="124"/>
      <c r="B12" s="754" t="str">
        <f>Translations!$B$24</f>
        <v>http://data.europa.eu/eli/reg_del/2019/331/oj</v>
      </c>
      <c r="C12" s="755"/>
      <c r="D12" s="755"/>
      <c r="E12" s="755"/>
      <c r="F12" s="755"/>
      <c r="G12" s="755"/>
      <c r="H12" s="755"/>
      <c r="I12" s="755"/>
      <c r="J12" s="755"/>
      <c r="K12" s="755"/>
      <c r="L12" s="122"/>
    </row>
    <row r="13" spans="1:12" s="349" customFormat="1" ht="25.5" customHeight="1" x14ac:dyDescent="0.2">
      <c r="A13" s="126">
        <v>3</v>
      </c>
      <c r="B13" s="712" t="str">
        <f>Translations!$B$25</f>
        <v>An essential element of the FAR is a data collection to be carried out by Member States for which operators have to prepare a monitoring methodology plan (MMP) pursuant to Article 8 of the FAR.</v>
      </c>
      <c r="C13" s="713"/>
      <c r="D13" s="713"/>
      <c r="E13" s="713"/>
      <c r="F13" s="713"/>
      <c r="G13" s="713"/>
      <c r="H13" s="713"/>
      <c r="I13" s="713"/>
      <c r="J13" s="713"/>
      <c r="K13" s="713"/>
      <c r="L13" s="122"/>
    </row>
    <row r="14" spans="1:12" s="349" customFormat="1" ht="25.5" customHeight="1" x14ac:dyDescent="0.2">
      <c r="A14" s="126">
        <v>4</v>
      </c>
      <c r="B14" s="712" t="str">
        <f>Translations!$B$26</f>
        <v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v>
      </c>
      <c r="C14" s="713"/>
      <c r="D14" s="713"/>
      <c r="E14" s="713"/>
      <c r="F14" s="713"/>
      <c r="G14" s="713"/>
      <c r="H14" s="713"/>
      <c r="I14" s="713"/>
      <c r="J14" s="713"/>
      <c r="K14" s="713"/>
      <c r="L14" s="122"/>
    </row>
    <row r="15" spans="1:12" s="349" customFormat="1" ht="18" x14ac:dyDescent="0.2">
      <c r="A15" s="126">
        <v>5</v>
      </c>
      <c r="B15" s="756" t="str">
        <f>Translations!$B$27</f>
        <v>This is the first published (final) version of 4 March 2019.</v>
      </c>
      <c r="C15" s="757"/>
      <c r="D15" s="757"/>
      <c r="E15" s="757"/>
      <c r="F15" s="757"/>
      <c r="G15" s="757"/>
      <c r="H15" s="757"/>
      <c r="I15" s="757"/>
      <c r="J15" s="757"/>
      <c r="K15" s="757"/>
      <c r="L15" s="122"/>
    </row>
    <row r="16" spans="1:12" s="349" customFormat="1" x14ac:dyDescent="0.2">
      <c r="A16" s="124"/>
      <c r="B16" s="124"/>
      <c r="C16" s="124"/>
      <c r="D16" s="124"/>
      <c r="E16" s="124"/>
      <c r="F16" s="124"/>
      <c r="G16" s="124"/>
      <c r="H16" s="124"/>
      <c r="I16" s="124"/>
      <c r="J16" s="125"/>
      <c r="K16" s="125"/>
      <c r="L16" s="122"/>
    </row>
    <row r="17" spans="1:12" s="349" customFormat="1" ht="15.75" x14ac:dyDescent="0.25">
      <c r="A17" s="121"/>
      <c r="B17" s="717" t="str">
        <f>Translations!$B$28</f>
        <v>How to use this file</v>
      </c>
      <c r="C17" s="717"/>
      <c r="D17" s="717"/>
      <c r="E17" s="717"/>
      <c r="F17" s="717"/>
      <c r="G17" s="717"/>
      <c r="H17" s="717"/>
      <c r="I17" s="717"/>
      <c r="J17" s="717"/>
      <c r="K17" s="717"/>
      <c r="L17" s="122"/>
    </row>
    <row r="18" spans="1:12" s="349" customFormat="1" x14ac:dyDescent="0.2">
      <c r="A18" s="124"/>
      <c r="B18" s="124"/>
      <c r="C18" s="124"/>
      <c r="D18" s="124"/>
      <c r="E18" s="124"/>
      <c r="F18" s="124"/>
      <c r="G18" s="124"/>
      <c r="H18" s="124"/>
      <c r="I18" s="124"/>
      <c r="J18" s="125"/>
      <c r="K18" s="125"/>
      <c r="L18" s="122"/>
    </row>
    <row r="19" spans="1:12" s="349" customFormat="1" x14ac:dyDescent="0.2">
      <c r="A19" s="126">
        <v>6</v>
      </c>
      <c r="B19" s="712" t="str">
        <f>Translations!$B$29</f>
        <v>Automatic calculation (to be found in the menu Formula/Calculation options) must be turned on.</v>
      </c>
      <c r="C19" s="713"/>
      <c r="D19" s="713"/>
      <c r="E19" s="713"/>
      <c r="F19" s="713"/>
      <c r="G19" s="713"/>
      <c r="H19" s="713"/>
      <c r="I19" s="713"/>
      <c r="J19" s="713"/>
      <c r="K19" s="713"/>
      <c r="L19" s="122"/>
    </row>
    <row r="20" spans="1:12" s="349" customFormat="1" ht="25.5" customHeight="1" x14ac:dyDescent="0.2">
      <c r="A20" s="123"/>
      <c r="B20" s="712" t="str">
        <f>Translations!$B$30</f>
        <v xml:space="preserve">It is recommended that you go through the file from start to end. There are a few functions which will guide you through the form which depend on previous input, such as cells changing colour if an input is not needed (see colour codes below). </v>
      </c>
      <c r="C20" s="713"/>
      <c r="D20" s="713"/>
      <c r="E20" s="713"/>
      <c r="F20" s="713"/>
      <c r="G20" s="713"/>
      <c r="H20" s="713"/>
      <c r="I20" s="713"/>
      <c r="J20" s="713"/>
      <c r="K20" s="713"/>
      <c r="L20" s="122"/>
    </row>
    <row r="21" spans="1:12" s="349" customFormat="1" ht="39.950000000000003" customHeight="1" x14ac:dyDescent="0.2">
      <c r="A21" s="126"/>
      <c r="B21" s="712" t="str">
        <f>Translations!$B$31</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v>
      </c>
      <c r="C21" s="713"/>
      <c r="D21" s="713"/>
      <c r="E21" s="713"/>
      <c r="F21" s="713"/>
      <c r="G21" s="713"/>
      <c r="H21" s="713"/>
      <c r="I21" s="713"/>
      <c r="J21" s="713"/>
      <c r="K21" s="713"/>
      <c r="L21" s="122"/>
    </row>
    <row r="22" spans="1:12" s="349" customFormat="1" ht="25.5" customHeight="1" x14ac:dyDescent="0.2">
      <c r="A22" s="126">
        <v>7</v>
      </c>
      <c r="B22" s="712" t="str">
        <f>Translations!$B$32</f>
        <v>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v>
      </c>
      <c r="C22" s="713"/>
      <c r="D22" s="713"/>
      <c r="E22" s="713"/>
      <c r="F22" s="713"/>
      <c r="G22" s="713"/>
      <c r="H22" s="713"/>
      <c r="I22" s="713"/>
      <c r="J22" s="713"/>
      <c r="K22" s="713"/>
      <c r="L22" s="122"/>
    </row>
    <row r="23" spans="1:12" s="349" customFormat="1" ht="12.75" customHeight="1" x14ac:dyDescent="0.2">
      <c r="A23" s="126"/>
      <c r="B23" s="712" t="str">
        <f>Translations!$B$33</f>
        <v>Special care must be taken of consistency of data with the units displayed.</v>
      </c>
      <c r="C23" s="713"/>
      <c r="D23" s="713"/>
      <c r="E23" s="713"/>
      <c r="F23" s="713"/>
      <c r="G23" s="713"/>
      <c r="H23" s="713"/>
      <c r="I23" s="713"/>
      <c r="J23" s="713"/>
      <c r="K23" s="713"/>
      <c r="L23" s="122"/>
    </row>
    <row r="24" spans="1:12" s="349" customFormat="1" ht="12.75" customHeight="1" x14ac:dyDescent="0.2">
      <c r="A24" s="126"/>
      <c r="B24" s="127" t="str">
        <f>Translations!$B$34</f>
        <v>Error messages are often very short due to the little place available. The most important ones are:</v>
      </c>
      <c r="C24" s="125"/>
      <c r="D24" s="125"/>
      <c r="E24" s="125"/>
      <c r="F24" s="125"/>
      <c r="G24" s="125"/>
      <c r="H24" s="125"/>
      <c r="I24" s="125"/>
      <c r="J24" s="125"/>
      <c r="K24" s="125"/>
      <c r="L24" s="122"/>
    </row>
    <row r="25" spans="1:12" s="349" customFormat="1" ht="12.75" customHeight="1" x14ac:dyDescent="0.2">
      <c r="A25" s="126"/>
      <c r="B25" s="127"/>
      <c r="C25" s="128" t="str">
        <f>Translations!$B$35</f>
        <v>incomplete!</v>
      </c>
      <c r="D25" s="744" t="str">
        <f>Translations!$B$36</f>
        <v>Means that data is not sufficient for calculation (e.g. an emission factor is missing in one year).</v>
      </c>
      <c r="E25" s="745"/>
      <c r="F25" s="745"/>
      <c r="G25" s="745"/>
      <c r="H25" s="745"/>
      <c r="I25" s="745"/>
      <c r="J25" s="745"/>
      <c r="K25" s="745"/>
      <c r="L25" s="122"/>
    </row>
    <row r="26" spans="1:12" s="349" customFormat="1" ht="12.75" customHeight="1" x14ac:dyDescent="0.2">
      <c r="A26" s="126"/>
      <c r="B26" s="127"/>
      <c r="C26" s="128" t="str">
        <f>Translations!$B$37</f>
        <v>inconsistent!</v>
      </c>
      <c r="D26" s="744" t="str">
        <f>Translations!$B$38</f>
        <v>The units selected are inconsistent, and calculations based upon related inputs will give wrong results.</v>
      </c>
      <c r="E26" s="745"/>
      <c r="F26" s="745"/>
      <c r="G26" s="745"/>
      <c r="H26" s="745"/>
      <c r="I26" s="745"/>
      <c r="J26" s="745"/>
      <c r="K26" s="745"/>
      <c r="L26" s="122"/>
    </row>
    <row r="27" spans="1:12" s="349" customFormat="1" ht="12.75" customHeight="1" x14ac:dyDescent="0.2">
      <c r="A27" s="126"/>
      <c r="B27" s="127"/>
      <c r="C27" s="128" t="str">
        <f>Translations!$B$39</f>
        <v>negative!</v>
      </c>
      <c r="D27" s="744" t="str">
        <f>Translations!$B$40</f>
        <v>In this calculation no negative values are allowed.</v>
      </c>
      <c r="E27" s="745"/>
      <c r="F27" s="745"/>
      <c r="G27" s="745"/>
      <c r="H27" s="745"/>
      <c r="I27" s="745"/>
      <c r="J27" s="745"/>
      <c r="K27" s="745"/>
      <c r="L27" s="122"/>
    </row>
    <row r="28" spans="1:12" s="349" customFormat="1" ht="12.75" customHeight="1" x14ac:dyDescent="0.2">
      <c r="A28" s="126"/>
      <c r="B28" s="127"/>
      <c r="C28" s="128" t="str">
        <f>Translations!$B$41</f>
        <v>Manual input!</v>
      </c>
      <c r="D28" s="744" t="str">
        <f>Translations!$B$42</f>
        <v>Means that data has to be entered manually in a case where automatic calculation of a parameter is not possible.</v>
      </c>
      <c r="E28" s="745"/>
      <c r="F28" s="745"/>
      <c r="G28" s="745"/>
      <c r="H28" s="745"/>
      <c r="I28" s="745"/>
      <c r="J28" s="745"/>
      <c r="K28" s="745"/>
      <c r="L28" s="122"/>
    </row>
    <row r="29" spans="1:12" s="349" customFormat="1" ht="12.75" customHeight="1" x14ac:dyDescent="0.2">
      <c r="A29" s="126"/>
      <c r="B29" s="127"/>
      <c r="C29" s="129" t="str">
        <f>Translations!$B$43</f>
        <v>Input in A.III.3 !</v>
      </c>
      <c r="D29" s="746" t="str">
        <f>Translations!$B$44</f>
        <v>These are references to document sections. This means that data in the referenced sections are missing.</v>
      </c>
      <c r="E29" s="747"/>
      <c r="F29" s="747"/>
      <c r="G29" s="747"/>
      <c r="H29" s="747"/>
      <c r="I29" s="747"/>
      <c r="J29" s="747"/>
      <c r="K29" s="747"/>
      <c r="L29" s="122"/>
    </row>
    <row r="30" spans="1:12" s="349" customFormat="1" ht="12.75" customHeight="1" x14ac:dyDescent="0.2">
      <c r="A30" s="126"/>
      <c r="B30" s="127"/>
      <c r="C30" s="130" t="s">
        <v>573</v>
      </c>
      <c r="D30" s="748"/>
      <c r="E30" s="749"/>
      <c r="F30" s="749"/>
      <c r="G30" s="749"/>
      <c r="H30" s="749"/>
      <c r="I30" s="749"/>
      <c r="J30" s="749"/>
      <c r="K30" s="749"/>
      <c r="L30" s="122"/>
    </row>
    <row r="31" spans="1:12" s="349" customFormat="1" ht="12.75" customHeight="1" x14ac:dyDescent="0.2">
      <c r="A31" s="126"/>
      <c r="B31" s="127"/>
      <c r="C31" s="127"/>
      <c r="D31" s="127"/>
      <c r="E31" s="127"/>
      <c r="F31" s="127"/>
      <c r="G31" s="127"/>
      <c r="H31" s="127"/>
      <c r="I31" s="127"/>
      <c r="J31" s="127"/>
      <c r="K31" s="127"/>
      <c r="L31" s="122"/>
    </row>
    <row r="32" spans="1:12" s="350" customFormat="1" ht="12.75" customHeight="1" x14ac:dyDescent="0.2">
      <c r="A32" s="126">
        <v>8</v>
      </c>
      <c r="B32" s="750" t="str">
        <f>Translations!$B$45</f>
        <v>Colour codes and fonts:</v>
      </c>
      <c r="C32" s="711"/>
      <c r="D32" s="711"/>
      <c r="E32" s="711"/>
      <c r="F32" s="711"/>
      <c r="G32" s="711"/>
      <c r="H32" s="711"/>
      <c r="I32" s="711"/>
      <c r="J32" s="711"/>
      <c r="K32" s="711"/>
      <c r="L32" s="122"/>
    </row>
    <row r="33" spans="1:12" s="350" customFormat="1" ht="12.75" customHeight="1" x14ac:dyDescent="0.2">
      <c r="A33" s="131"/>
      <c r="B33" s="710" t="str">
        <f>Translations!$B$46</f>
        <v>Black bold text:</v>
      </c>
      <c r="C33" s="711"/>
      <c r="D33" s="733" t="str">
        <f>Translations!$B$47</f>
        <v>This is text describing the input required.</v>
      </c>
      <c r="E33" s="733"/>
      <c r="F33" s="733"/>
      <c r="G33" s="733"/>
      <c r="H33" s="733"/>
      <c r="I33" s="733"/>
      <c r="J33" s="733"/>
      <c r="K33" s="734"/>
      <c r="L33" s="122"/>
    </row>
    <row r="34" spans="1:12" s="350" customFormat="1" x14ac:dyDescent="0.2">
      <c r="A34" s="131"/>
      <c r="B34" s="739" t="str">
        <f>Translations!$B$48</f>
        <v>Smaller italic text:</v>
      </c>
      <c r="C34" s="740"/>
      <c r="D34" s="733" t="str">
        <f>Translations!$B$49</f>
        <v xml:space="preserve">This text gives further explanations. </v>
      </c>
      <c r="E34" s="733"/>
      <c r="F34" s="733"/>
      <c r="G34" s="733"/>
      <c r="H34" s="733"/>
      <c r="I34" s="733"/>
      <c r="J34" s="733"/>
      <c r="K34" s="734"/>
      <c r="L34" s="122"/>
    </row>
    <row r="35" spans="1:12" s="350" customFormat="1" ht="12.75" customHeight="1" x14ac:dyDescent="0.2">
      <c r="A35" s="131"/>
      <c r="B35" s="741"/>
      <c r="C35" s="742"/>
      <c r="D35" s="733" t="str">
        <f>Translations!$B$50</f>
        <v>Yellow fields indicate mandatory inputs. However, if the topic is not relevant for the installation, no input is required.</v>
      </c>
      <c r="E35" s="733"/>
      <c r="F35" s="733"/>
      <c r="G35" s="733"/>
      <c r="H35" s="733"/>
      <c r="I35" s="733"/>
      <c r="J35" s="733"/>
      <c r="K35" s="734"/>
      <c r="L35" s="122"/>
    </row>
    <row r="36" spans="1:12" s="350" customFormat="1" x14ac:dyDescent="0.2">
      <c r="A36" s="131"/>
      <c r="B36" s="743"/>
      <c r="C36" s="742"/>
      <c r="D36" s="731" t="str">
        <f>Translations!$B$51</f>
        <v>Light yellow fields indicate that an input is optional.</v>
      </c>
      <c r="E36" s="711"/>
      <c r="F36" s="711"/>
      <c r="G36" s="711"/>
      <c r="H36" s="711"/>
      <c r="I36" s="711"/>
      <c r="J36" s="711"/>
      <c r="K36" s="711"/>
      <c r="L36" s="122"/>
    </row>
    <row r="37" spans="1:12" s="350" customFormat="1" x14ac:dyDescent="0.2">
      <c r="A37" s="131"/>
      <c r="B37" s="729"/>
      <c r="C37" s="730"/>
      <c r="D37" s="731" t="str">
        <f>Translations!$B$52</f>
        <v>Green fields show automatically calculated results. Red text indicates error messages (missing data etc).</v>
      </c>
      <c r="E37" s="711"/>
      <c r="F37" s="711"/>
      <c r="G37" s="711"/>
      <c r="H37" s="711"/>
      <c r="I37" s="711"/>
      <c r="J37" s="711"/>
      <c r="K37" s="711"/>
      <c r="L37" s="122"/>
    </row>
    <row r="38" spans="1:12" s="350" customFormat="1" ht="12.75" customHeight="1" x14ac:dyDescent="0.2">
      <c r="A38" s="131"/>
      <c r="B38" s="732"/>
      <c r="C38" s="730"/>
      <c r="D38" s="733" t="str">
        <f>Translations!$B$53</f>
        <v>Shaded fields indicate that an input in another field makes the input here irrelevant.</v>
      </c>
      <c r="E38" s="733"/>
      <c r="F38" s="733"/>
      <c r="G38" s="733"/>
      <c r="H38" s="733"/>
      <c r="I38" s="733"/>
      <c r="J38" s="733"/>
      <c r="K38" s="734"/>
      <c r="L38" s="122"/>
    </row>
    <row r="39" spans="1:12" s="350" customFormat="1" x14ac:dyDescent="0.2">
      <c r="A39" s="131"/>
      <c r="B39" s="735"/>
      <c r="C39" s="735"/>
      <c r="D39" s="733" t="str">
        <f>Translations!$B$54</f>
        <v>Grey shaded areas should be filled by Member States before publishing customized version of the template.</v>
      </c>
      <c r="E39" s="711"/>
      <c r="F39" s="711"/>
      <c r="G39" s="711"/>
      <c r="H39" s="711"/>
      <c r="I39" s="711"/>
      <c r="J39" s="711"/>
      <c r="K39" s="711"/>
      <c r="L39" s="122"/>
    </row>
    <row r="40" spans="1:12" s="350" customFormat="1" x14ac:dyDescent="0.2">
      <c r="A40" s="131"/>
      <c r="B40" s="736"/>
      <c r="C40" s="736"/>
      <c r="D40" s="733" t="str">
        <f>Translations!$B$55</f>
        <v>Light grey areas are dedicated for navigation and hyperlinks.</v>
      </c>
      <c r="E40" s="711"/>
      <c r="F40" s="711"/>
      <c r="G40" s="711"/>
      <c r="H40" s="711"/>
      <c r="I40" s="711"/>
      <c r="J40" s="711"/>
      <c r="K40" s="711"/>
      <c r="L40" s="122"/>
    </row>
    <row r="41" spans="1:12" s="350" customFormat="1" x14ac:dyDescent="0.2">
      <c r="A41" s="131"/>
      <c r="B41" s="132"/>
      <c r="C41" s="133"/>
      <c r="D41" s="131"/>
      <c r="E41" s="131"/>
      <c r="F41" s="131"/>
      <c r="G41" s="131"/>
      <c r="H41" s="131"/>
      <c r="I41" s="131"/>
      <c r="J41" s="131"/>
      <c r="K41" s="86"/>
      <c r="L41" s="122"/>
    </row>
    <row r="42" spans="1:12" s="349" customFormat="1" ht="39.950000000000003" customHeight="1" x14ac:dyDescent="0.2">
      <c r="A42" s="126">
        <v>9</v>
      </c>
      <c r="B42" s="712" t="str">
        <f>Translations!$B$56</f>
        <v>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v>
      </c>
      <c r="C42" s="713"/>
      <c r="D42" s="713"/>
      <c r="E42" s="713"/>
      <c r="F42" s="713"/>
      <c r="G42" s="713"/>
      <c r="H42" s="713"/>
      <c r="I42" s="713"/>
      <c r="J42" s="713"/>
      <c r="K42" s="713"/>
      <c r="L42" s="122"/>
    </row>
    <row r="43" spans="1:12" s="349" customFormat="1" ht="39.950000000000003" customHeight="1" x14ac:dyDescent="0.2">
      <c r="A43" s="126">
        <v>10</v>
      </c>
      <c r="B43" s="712" t="str">
        <f>Translations!$B$57</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3" s="713"/>
      <c r="D43" s="713"/>
      <c r="E43" s="713"/>
      <c r="F43" s="713"/>
      <c r="G43" s="713"/>
      <c r="H43" s="713"/>
      <c r="I43" s="713"/>
      <c r="J43" s="713"/>
      <c r="K43" s="713"/>
      <c r="L43" s="122"/>
    </row>
    <row r="44" spans="1:12" s="349" customFormat="1" ht="39.950000000000003" customHeight="1" x14ac:dyDescent="0.2">
      <c r="A44" s="126">
        <v>11</v>
      </c>
      <c r="B44" s="737" t="str">
        <f>Translations!$B$58</f>
        <v>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v>
      </c>
      <c r="C44" s="738"/>
      <c r="D44" s="738"/>
      <c r="E44" s="738"/>
      <c r="F44" s="738"/>
      <c r="G44" s="738"/>
      <c r="H44" s="738"/>
      <c r="I44" s="738"/>
      <c r="J44" s="738"/>
      <c r="K44" s="738"/>
      <c r="L44" s="122"/>
    </row>
    <row r="45" spans="1:12" s="349" customFormat="1" ht="51.95" customHeight="1" x14ac:dyDescent="0.2">
      <c r="A45" s="126">
        <v>12</v>
      </c>
      <c r="B45" s="712" t="str">
        <f>Translations!$B$59</f>
        <v>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v>
      </c>
      <c r="C45" s="713"/>
      <c r="D45" s="713"/>
      <c r="E45" s="713"/>
      <c r="F45" s="713"/>
      <c r="G45" s="713"/>
      <c r="H45" s="713"/>
      <c r="I45" s="713"/>
      <c r="J45" s="713"/>
      <c r="K45" s="713"/>
      <c r="L45" s="122"/>
    </row>
    <row r="46" spans="1:12" s="349" customFormat="1" ht="12.75" customHeight="1" thickBot="1" x14ac:dyDescent="0.25">
      <c r="A46" s="123"/>
      <c r="B46" s="712"/>
      <c r="C46" s="713"/>
      <c r="D46" s="713"/>
      <c r="E46" s="713"/>
      <c r="F46" s="713"/>
      <c r="G46" s="713"/>
      <c r="H46" s="713"/>
      <c r="I46" s="713"/>
      <c r="J46" s="713"/>
      <c r="K46" s="713"/>
      <c r="L46" s="122"/>
    </row>
    <row r="47" spans="1:12" s="349" customFormat="1" ht="72" customHeight="1" thickBot="1" x14ac:dyDescent="0.25">
      <c r="A47" s="126">
        <v>13</v>
      </c>
      <c r="B47" s="714" t="str">
        <f>Translations!$B$60</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v>
      </c>
      <c r="C47" s="715"/>
      <c r="D47" s="715"/>
      <c r="E47" s="715"/>
      <c r="F47" s="715"/>
      <c r="G47" s="715"/>
      <c r="H47" s="715"/>
      <c r="I47" s="715"/>
      <c r="J47" s="715"/>
      <c r="K47" s="716"/>
      <c r="L47" s="122"/>
    </row>
    <row r="48" spans="1:12" x14ac:dyDescent="0.2">
      <c r="A48" s="119"/>
      <c r="B48" s="119"/>
      <c r="C48" s="119"/>
      <c r="D48" s="119"/>
      <c r="E48" s="119"/>
      <c r="F48" s="119"/>
      <c r="G48" s="119"/>
      <c r="H48" s="119"/>
      <c r="I48" s="119"/>
      <c r="J48" s="119"/>
      <c r="K48" s="83"/>
      <c r="L48" s="122"/>
    </row>
    <row r="49" spans="1:12" x14ac:dyDescent="0.2">
      <c r="A49" s="119"/>
      <c r="B49" s="119"/>
      <c r="C49" s="119"/>
      <c r="D49" s="119"/>
      <c r="E49" s="119"/>
      <c r="F49" s="119"/>
      <c r="G49" s="119"/>
      <c r="H49" s="119"/>
      <c r="I49" s="119"/>
      <c r="J49" s="119"/>
      <c r="K49" s="83"/>
      <c r="L49" s="122"/>
    </row>
    <row r="50" spans="1:12" s="349" customFormat="1" ht="15.75" x14ac:dyDescent="0.25">
      <c r="A50" s="121"/>
      <c r="B50" s="717" t="str">
        <f>Translations!$B$61</f>
        <v>Member State specific information:</v>
      </c>
      <c r="C50" s="717"/>
      <c r="D50" s="717"/>
      <c r="E50" s="717"/>
      <c r="F50" s="717"/>
      <c r="G50" s="717"/>
      <c r="H50" s="717"/>
      <c r="I50" s="717"/>
      <c r="J50" s="717"/>
      <c r="K50" s="717"/>
      <c r="L50" s="122"/>
    </row>
    <row r="51" spans="1:12" s="349" customFormat="1" x14ac:dyDescent="0.2">
      <c r="A51" s="124"/>
      <c r="B51" s="124"/>
      <c r="C51" s="124"/>
      <c r="D51" s="124"/>
      <c r="E51" s="124"/>
      <c r="F51" s="124"/>
      <c r="G51" s="124"/>
      <c r="H51" s="124"/>
      <c r="I51" s="124"/>
      <c r="J51" s="125"/>
      <c r="K51" s="125"/>
      <c r="L51" s="122"/>
    </row>
    <row r="52" spans="1:12" s="349" customFormat="1" ht="15" customHeight="1" x14ac:dyDescent="0.2">
      <c r="A52" s="125"/>
      <c r="B52" s="708" t="str">
        <f>Translations!$B$62</f>
        <v>This Report must be submitted to your Competent Authority to the following address:</v>
      </c>
      <c r="C52" s="708"/>
      <c r="D52" s="708"/>
      <c r="E52" s="708"/>
      <c r="F52" s="708"/>
      <c r="G52" s="708"/>
      <c r="H52" s="708"/>
      <c r="I52" s="708"/>
      <c r="J52" s="708"/>
      <c r="K52" s="708"/>
      <c r="L52" s="122"/>
    </row>
    <row r="53" spans="1:12" x14ac:dyDescent="0.2">
      <c r="A53" s="131"/>
      <c r="B53" s="131"/>
      <c r="C53" s="131"/>
      <c r="D53" s="131"/>
      <c r="E53" s="131"/>
      <c r="F53" s="131"/>
      <c r="G53" s="131"/>
      <c r="H53" s="131"/>
      <c r="I53" s="131"/>
      <c r="J53" s="131"/>
      <c r="K53" s="86"/>
      <c r="L53" s="83"/>
    </row>
    <row r="54" spans="1:12" x14ac:dyDescent="0.2">
      <c r="A54" s="131"/>
      <c r="B54" s="131"/>
      <c r="C54" s="131"/>
      <c r="D54" s="718" t="str">
        <f>Translations!$B$63</f>
        <v>Detail address to be provided by the Member State</v>
      </c>
      <c r="E54" s="719"/>
      <c r="F54" s="719"/>
      <c r="G54" s="720"/>
      <c r="H54" s="131"/>
      <c r="I54" s="131"/>
      <c r="J54" s="131"/>
      <c r="K54" s="86"/>
      <c r="L54" s="83"/>
    </row>
    <row r="55" spans="1:12" x14ac:dyDescent="0.2">
      <c r="A55" s="131"/>
      <c r="B55" s="131"/>
      <c r="C55" s="131"/>
      <c r="D55" s="721"/>
      <c r="E55" s="722"/>
      <c r="F55" s="722"/>
      <c r="G55" s="723"/>
      <c r="H55" s="131"/>
      <c r="I55" s="131"/>
      <c r="J55" s="131"/>
      <c r="K55" s="86"/>
      <c r="L55" s="83"/>
    </row>
    <row r="56" spans="1:12" x14ac:dyDescent="0.2">
      <c r="A56" s="131"/>
      <c r="B56" s="131"/>
      <c r="C56" s="131"/>
      <c r="D56" s="721"/>
      <c r="E56" s="722"/>
      <c r="F56" s="722"/>
      <c r="G56" s="723"/>
      <c r="H56" s="131"/>
      <c r="I56" s="131"/>
      <c r="J56" s="131"/>
      <c r="K56" s="86"/>
      <c r="L56" s="83"/>
    </row>
    <row r="57" spans="1:12" x14ac:dyDescent="0.2">
      <c r="A57" s="131"/>
      <c r="B57" s="119"/>
      <c r="C57" s="131"/>
      <c r="D57" s="721"/>
      <c r="E57" s="722"/>
      <c r="F57" s="722"/>
      <c r="G57" s="723"/>
      <c r="H57" s="131"/>
      <c r="I57" s="131"/>
      <c r="J57" s="131"/>
      <c r="K57" s="86"/>
      <c r="L57" s="83"/>
    </row>
    <row r="58" spans="1:12" x14ac:dyDescent="0.2">
      <c r="A58" s="131"/>
      <c r="B58" s="131"/>
      <c r="C58" s="131"/>
      <c r="D58" s="721"/>
      <c r="E58" s="722"/>
      <c r="F58" s="722"/>
      <c r="G58" s="723"/>
      <c r="H58" s="131"/>
      <c r="I58" s="131"/>
      <c r="J58" s="131"/>
      <c r="K58" s="86"/>
      <c r="L58" s="83"/>
    </row>
    <row r="59" spans="1:12" x14ac:dyDescent="0.2">
      <c r="A59" s="131"/>
      <c r="B59" s="131"/>
      <c r="C59" s="131"/>
      <c r="D59" s="721"/>
      <c r="E59" s="722"/>
      <c r="F59" s="722"/>
      <c r="G59" s="723"/>
      <c r="H59" s="131"/>
      <c r="I59" s="131"/>
      <c r="J59" s="131"/>
      <c r="K59" s="86"/>
      <c r="L59" s="83"/>
    </row>
    <row r="60" spans="1:12" x14ac:dyDescent="0.2">
      <c r="A60" s="131"/>
      <c r="B60" s="131"/>
      <c r="C60" s="131"/>
      <c r="D60" s="721"/>
      <c r="E60" s="722"/>
      <c r="F60" s="722"/>
      <c r="G60" s="723"/>
      <c r="H60" s="131"/>
      <c r="I60" s="131"/>
      <c r="J60" s="131"/>
      <c r="K60" s="86"/>
      <c r="L60" s="83"/>
    </row>
    <row r="61" spans="1:12" x14ac:dyDescent="0.2">
      <c r="A61" s="131"/>
      <c r="B61" s="131"/>
      <c r="C61" s="131"/>
      <c r="D61" s="724"/>
      <c r="E61" s="725"/>
      <c r="F61" s="725"/>
      <c r="G61" s="726"/>
      <c r="H61" s="131"/>
      <c r="I61" s="131"/>
      <c r="J61" s="131"/>
      <c r="K61" s="86"/>
      <c r="L61" s="83"/>
    </row>
    <row r="62" spans="1:12" x14ac:dyDescent="0.2">
      <c r="A62" s="131"/>
      <c r="B62" s="131"/>
      <c r="C62" s="131"/>
      <c r="D62" s="131"/>
      <c r="E62" s="131"/>
      <c r="F62" s="131"/>
      <c r="G62" s="131"/>
      <c r="H62" s="131"/>
      <c r="I62" s="131"/>
      <c r="J62" s="131"/>
      <c r="K62" s="86"/>
      <c r="L62" s="83"/>
    </row>
    <row r="63" spans="1:12" x14ac:dyDescent="0.2">
      <c r="A63" s="119"/>
      <c r="B63" s="119"/>
      <c r="C63" s="119"/>
      <c r="D63" s="119"/>
      <c r="E63" s="119"/>
      <c r="F63" s="119"/>
      <c r="G63" s="119"/>
      <c r="H63" s="119"/>
      <c r="I63" s="119"/>
      <c r="J63" s="119"/>
      <c r="K63" s="83"/>
      <c r="L63" s="83"/>
    </row>
    <row r="64" spans="1:12" ht="15.75" x14ac:dyDescent="0.2">
      <c r="A64" s="83"/>
      <c r="B64" s="727" t="str">
        <f>Translations!$B$64</f>
        <v>Information sources:</v>
      </c>
      <c r="C64" s="727"/>
      <c r="D64" s="727"/>
      <c r="E64" s="727"/>
      <c r="F64" s="727"/>
      <c r="G64" s="727"/>
      <c r="H64" s="727"/>
      <c r="I64" s="727"/>
      <c r="J64" s="727"/>
      <c r="K64" s="727"/>
      <c r="L64" s="83"/>
    </row>
    <row r="65" spans="1:12" x14ac:dyDescent="0.2">
      <c r="A65" s="83"/>
      <c r="B65" s="710" t="str">
        <f>Translations!$B$65</f>
        <v>EU Websites:</v>
      </c>
      <c r="C65" s="711"/>
      <c r="D65" s="711"/>
      <c r="E65" s="711"/>
      <c r="F65" s="711"/>
      <c r="G65" s="711"/>
      <c r="H65" s="711"/>
      <c r="I65" s="711"/>
      <c r="J65" s="711"/>
      <c r="K65" s="711"/>
      <c r="L65" s="83"/>
    </row>
    <row r="66" spans="1:12" x14ac:dyDescent="0.2">
      <c r="A66" s="83"/>
      <c r="B66" s="708" t="str">
        <f>Translations!$B$66</f>
        <v>EU-Legislation:</v>
      </c>
      <c r="C66" s="708"/>
      <c r="D66" s="728" t="str">
        <f>Translations!$B$67</f>
        <v xml:space="preserve">http://eur-lex.europa.eu/en/index.htm </v>
      </c>
      <c r="E66" s="711"/>
      <c r="F66" s="711"/>
      <c r="G66" s="711"/>
      <c r="H66" s="711"/>
      <c r="I66" s="711"/>
      <c r="J66" s="711"/>
      <c r="K66" s="711"/>
      <c r="L66" s="83"/>
    </row>
    <row r="67" spans="1:12" x14ac:dyDescent="0.2">
      <c r="A67" s="83"/>
      <c r="B67" s="708" t="str">
        <f>Translations!$B$68</f>
        <v>EU ETS general:</v>
      </c>
      <c r="C67" s="708"/>
      <c r="D67" s="728" t="str">
        <f>Translations!$B$69</f>
        <v>http://ec.europa.eu/clima/policies/ets/index_en.htm</v>
      </c>
      <c r="E67" s="711"/>
      <c r="F67" s="711"/>
      <c r="G67" s="711"/>
      <c r="H67" s="711"/>
      <c r="I67" s="711"/>
      <c r="J67" s="711"/>
      <c r="K67" s="711"/>
      <c r="L67" s="83"/>
    </row>
    <row r="68" spans="1:12" x14ac:dyDescent="0.2">
      <c r="A68" s="119"/>
      <c r="B68" s="119"/>
      <c r="C68" s="134"/>
      <c r="D68" s="135"/>
      <c r="E68" s="135"/>
      <c r="F68" s="135"/>
      <c r="G68" s="135"/>
      <c r="H68" s="135"/>
      <c r="I68" s="119"/>
      <c r="J68" s="119"/>
      <c r="K68" s="83"/>
      <c r="L68" s="83"/>
    </row>
    <row r="69" spans="1:12" x14ac:dyDescent="0.2">
      <c r="A69" s="83"/>
      <c r="B69" s="710" t="str">
        <f>Translations!$B$70</f>
        <v>Other Websites:</v>
      </c>
      <c r="C69" s="711"/>
      <c r="D69" s="711"/>
      <c r="E69" s="711"/>
      <c r="F69" s="711"/>
      <c r="G69" s="711"/>
      <c r="H69" s="711"/>
      <c r="I69" s="711"/>
      <c r="J69" s="711"/>
      <c r="K69" s="711"/>
      <c r="L69" s="83"/>
    </row>
    <row r="70" spans="1:12" x14ac:dyDescent="0.2">
      <c r="A70" s="83"/>
      <c r="B70" s="707" t="str">
        <f>Translations!$B$71</f>
        <v>&lt;to be provided by Member State&gt;</v>
      </c>
      <c r="C70" s="707"/>
      <c r="D70" s="707"/>
      <c r="E70" s="707"/>
      <c r="F70" s="707"/>
      <c r="G70" s="707"/>
      <c r="H70" s="707"/>
      <c r="I70" s="707"/>
      <c r="J70" s="707"/>
      <c r="K70" s="707"/>
      <c r="L70" s="83"/>
    </row>
    <row r="71" spans="1:12" x14ac:dyDescent="0.2">
      <c r="A71" s="83"/>
      <c r="B71" s="707"/>
      <c r="C71" s="707"/>
      <c r="D71" s="707"/>
      <c r="E71" s="707"/>
      <c r="F71" s="707"/>
      <c r="G71" s="707"/>
      <c r="H71" s="707"/>
      <c r="I71" s="707"/>
      <c r="J71" s="707"/>
      <c r="K71" s="707"/>
      <c r="L71" s="83"/>
    </row>
    <row r="72" spans="1:12" x14ac:dyDescent="0.2">
      <c r="A72" s="83"/>
      <c r="B72" s="708" t="str">
        <f>Translations!$B$72</f>
        <v>Helpdesk:</v>
      </c>
      <c r="C72" s="708"/>
      <c r="D72" s="708"/>
      <c r="E72" s="708"/>
      <c r="F72" s="708"/>
      <c r="G72" s="708"/>
      <c r="H72" s="708"/>
      <c r="I72" s="708"/>
      <c r="J72" s="708"/>
      <c r="K72" s="708"/>
      <c r="L72" s="83"/>
    </row>
    <row r="73" spans="1:12" x14ac:dyDescent="0.2">
      <c r="A73" s="83"/>
      <c r="B73" s="707" t="str">
        <f>Translations!$B$73</f>
        <v>&lt;to be provided by Member State, if relevant&gt;</v>
      </c>
      <c r="C73" s="707"/>
      <c r="D73" s="707"/>
      <c r="E73" s="707"/>
      <c r="F73" s="707"/>
      <c r="G73" s="707"/>
      <c r="H73" s="707"/>
      <c r="I73" s="707"/>
      <c r="J73" s="707"/>
      <c r="K73" s="707"/>
      <c r="L73" s="83"/>
    </row>
    <row r="74" spans="1:12" x14ac:dyDescent="0.2">
      <c r="A74" s="83"/>
      <c r="B74" s="707"/>
      <c r="C74" s="707"/>
      <c r="D74" s="707"/>
      <c r="E74" s="707"/>
      <c r="F74" s="707"/>
      <c r="G74" s="707"/>
      <c r="H74" s="707"/>
      <c r="I74" s="707"/>
      <c r="J74" s="707"/>
      <c r="K74" s="707"/>
      <c r="L74" s="83"/>
    </row>
    <row r="75" spans="1:12" x14ac:dyDescent="0.2">
      <c r="A75" s="83"/>
      <c r="B75" s="135"/>
      <c r="C75" s="135"/>
      <c r="D75" s="135"/>
      <c r="E75" s="135"/>
      <c r="F75" s="135"/>
      <c r="G75" s="135"/>
      <c r="H75" s="135"/>
      <c r="I75" s="135"/>
      <c r="J75" s="135"/>
      <c r="K75" s="135"/>
      <c r="L75" s="83"/>
    </row>
    <row r="76" spans="1:12" s="350" customFormat="1" x14ac:dyDescent="0.25">
      <c r="A76" s="86"/>
      <c r="B76" s="131"/>
      <c r="C76" s="131"/>
      <c r="D76" s="131"/>
      <c r="E76" s="131"/>
      <c r="F76" s="131"/>
      <c r="G76" s="131"/>
      <c r="H76" s="131"/>
      <c r="I76" s="131"/>
      <c r="J76" s="131"/>
      <c r="K76" s="131"/>
      <c r="L76" s="86"/>
    </row>
    <row r="77" spans="1:12" ht="15.75" x14ac:dyDescent="0.2">
      <c r="A77" s="83"/>
      <c r="B77" s="709" t="str">
        <f>Translations!$B$74</f>
        <v>Further guidance as provided by the Member State:</v>
      </c>
      <c r="C77" s="709"/>
      <c r="D77" s="709"/>
      <c r="E77" s="709"/>
      <c r="F77" s="709"/>
      <c r="G77" s="709"/>
      <c r="H77" s="709"/>
      <c r="I77" s="709"/>
      <c r="J77" s="709"/>
      <c r="K77" s="709"/>
      <c r="L77" s="83"/>
    </row>
    <row r="78" spans="1:12" x14ac:dyDescent="0.2">
      <c r="A78" s="83"/>
      <c r="B78" s="707"/>
      <c r="C78" s="707"/>
      <c r="D78" s="707"/>
      <c r="E78" s="707"/>
      <c r="F78" s="707"/>
      <c r="G78" s="707"/>
      <c r="H78" s="707"/>
      <c r="I78" s="707"/>
      <c r="J78" s="707"/>
      <c r="K78" s="707"/>
      <c r="L78" s="83"/>
    </row>
    <row r="79" spans="1:12" x14ac:dyDescent="0.2">
      <c r="A79" s="83"/>
      <c r="B79" s="707"/>
      <c r="C79" s="707"/>
      <c r="D79" s="707"/>
      <c r="E79" s="707"/>
      <c r="F79" s="707"/>
      <c r="G79" s="707"/>
      <c r="H79" s="707"/>
      <c r="I79" s="707"/>
      <c r="J79" s="707"/>
      <c r="K79" s="707"/>
      <c r="L79" s="83"/>
    </row>
    <row r="80" spans="1:12" x14ac:dyDescent="0.2">
      <c r="A80" s="83"/>
      <c r="B80" s="707"/>
      <c r="C80" s="707"/>
      <c r="D80" s="707"/>
      <c r="E80" s="707"/>
      <c r="F80" s="707"/>
      <c r="G80" s="707"/>
      <c r="H80" s="707"/>
      <c r="I80" s="707"/>
      <c r="J80" s="707"/>
      <c r="K80" s="707"/>
      <c r="L80" s="83"/>
    </row>
    <row r="81" spans="1:12" x14ac:dyDescent="0.2">
      <c r="A81" s="83"/>
      <c r="B81" s="707"/>
      <c r="C81" s="707"/>
      <c r="D81" s="707"/>
      <c r="E81" s="707"/>
      <c r="F81" s="707"/>
      <c r="G81" s="707"/>
      <c r="H81" s="707"/>
      <c r="I81" s="707"/>
      <c r="J81" s="707"/>
      <c r="K81" s="707"/>
      <c r="L81" s="83"/>
    </row>
    <row r="82" spans="1:12" x14ac:dyDescent="0.2">
      <c r="A82" s="83"/>
      <c r="B82" s="707"/>
      <c r="C82" s="707"/>
      <c r="D82" s="707"/>
      <c r="E82" s="707"/>
      <c r="F82" s="707"/>
      <c r="G82" s="707"/>
      <c r="H82" s="707"/>
      <c r="I82" s="707"/>
      <c r="J82" s="707"/>
      <c r="K82" s="707"/>
      <c r="L82" s="83"/>
    </row>
    <row r="83" spans="1:12" x14ac:dyDescent="0.2">
      <c r="A83" s="83"/>
      <c r="B83" s="707"/>
      <c r="C83" s="707"/>
      <c r="D83" s="707"/>
      <c r="E83" s="707"/>
      <c r="F83" s="707"/>
      <c r="G83" s="707"/>
      <c r="H83" s="707"/>
      <c r="I83" s="707"/>
      <c r="J83" s="707"/>
      <c r="K83" s="707"/>
      <c r="L83" s="83"/>
    </row>
    <row r="84" spans="1:12" x14ac:dyDescent="0.2">
      <c r="A84" s="83"/>
      <c r="B84" s="707"/>
      <c r="C84" s="707"/>
      <c r="D84" s="707"/>
      <c r="E84" s="707"/>
      <c r="F84" s="707"/>
      <c r="G84" s="707"/>
      <c r="H84" s="707"/>
      <c r="I84" s="707"/>
      <c r="J84" s="707"/>
      <c r="K84" s="707"/>
      <c r="L84" s="83"/>
    </row>
    <row r="85" spans="1:12" x14ac:dyDescent="0.2">
      <c r="A85" s="83"/>
      <c r="B85" s="707"/>
      <c r="C85" s="707"/>
      <c r="D85" s="707"/>
      <c r="E85" s="707"/>
      <c r="F85" s="707"/>
      <c r="G85" s="707"/>
      <c r="H85" s="707"/>
      <c r="I85" s="707"/>
      <c r="J85" s="707"/>
      <c r="K85" s="707"/>
      <c r="L85" s="83"/>
    </row>
    <row r="86" spans="1:12" x14ac:dyDescent="0.2">
      <c r="A86" s="83"/>
      <c r="B86" s="707"/>
      <c r="C86" s="707"/>
      <c r="D86" s="707"/>
      <c r="E86" s="707"/>
      <c r="F86" s="707"/>
      <c r="G86" s="707"/>
      <c r="H86" s="707"/>
      <c r="I86" s="707"/>
      <c r="J86" s="707"/>
      <c r="K86" s="707"/>
      <c r="L86" s="83"/>
    </row>
    <row r="87" spans="1:12" x14ac:dyDescent="0.2">
      <c r="A87" s="83"/>
      <c r="B87" s="707"/>
      <c r="C87" s="707"/>
      <c r="D87" s="707"/>
      <c r="E87" s="707"/>
      <c r="F87" s="707"/>
      <c r="G87" s="707"/>
      <c r="H87" s="707"/>
      <c r="I87" s="707"/>
      <c r="J87" s="707"/>
      <c r="K87" s="707"/>
      <c r="L87" s="83"/>
    </row>
    <row r="88" spans="1:12" x14ac:dyDescent="0.2">
      <c r="A88" s="83"/>
      <c r="B88" s="707"/>
      <c r="C88" s="707"/>
      <c r="D88" s="707"/>
      <c r="E88" s="707"/>
      <c r="F88" s="707"/>
      <c r="G88" s="707"/>
      <c r="H88" s="707"/>
      <c r="I88" s="707"/>
      <c r="J88" s="707"/>
      <c r="K88" s="707"/>
      <c r="L88" s="83"/>
    </row>
    <row r="89" spans="1:12" x14ac:dyDescent="0.2">
      <c r="A89" s="83"/>
      <c r="B89" s="707"/>
      <c r="C89" s="707"/>
      <c r="D89" s="707"/>
      <c r="E89" s="707"/>
      <c r="F89" s="707"/>
      <c r="G89" s="707"/>
      <c r="H89" s="707"/>
      <c r="I89" s="707"/>
      <c r="J89" s="707"/>
      <c r="K89" s="707"/>
      <c r="L89" s="83"/>
    </row>
    <row r="90" spans="1:12" x14ac:dyDescent="0.2">
      <c r="A90" s="83"/>
      <c r="B90" s="135"/>
      <c r="C90" s="135"/>
      <c r="D90" s="135"/>
      <c r="E90" s="135"/>
      <c r="F90" s="135"/>
      <c r="G90" s="135"/>
      <c r="H90" s="135"/>
      <c r="I90" s="135"/>
      <c r="J90" s="135"/>
      <c r="K90" s="135"/>
      <c r="L90" s="83"/>
    </row>
    <row r="91" spans="1:12" x14ac:dyDescent="0.2">
      <c r="A91" s="83"/>
      <c r="B91" s="706" t="str">
        <f>Translations!$B$75</f>
        <v xml:space="preserve">&lt;&lt;&lt; Click here to proceed to next sheet &gt;&gt;&gt; </v>
      </c>
      <c r="C91" s="706"/>
      <c r="D91" s="706"/>
      <c r="E91" s="706"/>
      <c r="F91" s="706"/>
      <c r="G91" s="706"/>
      <c r="H91" s="706"/>
      <c r="I91" s="706"/>
      <c r="J91" s="706"/>
      <c r="K91" s="706"/>
      <c r="L91" s="83"/>
    </row>
    <row r="92" spans="1:12" x14ac:dyDescent="0.2">
      <c r="A92" s="83"/>
      <c r="B92" s="135"/>
      <c r="C92" s="135"/>
      <c r="D92" s="135"/>
      <c r="E92" s="135"/>
      <c r="F92" s="135"/>
      <c r="G92" s="135"/>
      <c r="H92" s="135"/>
      <c r="I92" s="135"/>
      <c r="J92" s="135"/>
      <c r="K92" s="135"/>
      <c r="L92" s="83"/>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295" hidden="1" customWidth="1"/>
    <col min="17" max="16384" width="11.42578125" style="294"/>
  </cols>
  <sheetData>
    <row r="1" spans="1:17" s="185" customFormat="1" ht="15" hidden="1" thickBot="1" x14ac:dyDescent="0.25">
      <c r="A1" s="185" t="s">
        <v>437</v>
      </c>
      <c r="B1" s="21"/>
      <c r="C1" s="21"/>
      <c r="D1" s="21"/>
      <c r="E1" s="21"/>
      <c r="F1" s="21"/>
      <c r="G1" s="21"/>
      <c r="H1" s="21"/>
      <c r="I1" s="21"/>
      <c r="J1" s="21"/>
      <c r="K1" s="21"/>
      <c r="L1" s="21"/>
      <c r="M1" s="21"/>
      <c r="N1" s="21"/>
      <c r="O1" s="21"/>
      <c r="P1" s="295" t="s">
        <v>437</v>
      </c>
    </row>
    <row r="2" spans="1:17" ht="15.75" customHeight="1" thickBot="1" x14ac:dyDescent="0.25">
      <c r="A2" s="21"/>
      <c r="B2" s="772" t="str">
        <f>Translations!$B$76</f>
        <v>A. 
MMP versions</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row>
    <row r="3" spans="1:17" ht="15" thickBot="1" x14ac:dyDescent="0.25">
      <c r="A3" s="21"/>
      <c r="B3" s="775"/>
      <c r="C3" s="776"/>
      <c r="D3" s="777"/>
      <c r="E3" s="693" t="str">
        <f>Translations!$B$4</f>
        <v>Top of sheet</v>
      </c>
      <c r="F3" s="764"/>
      <c r="G3" s="765"/>
      <c r="H3" s="766"/>
      <c r="I3" s="766"/>
      <c r="J3" s="766"/>
      <c r="K3" s="766"/>
      <c r="L3" s="766"/>
      <c r="M3" s="766"/>
      <c r="N3" s="766"/>
    </row>
    <row r="4" spans="1:17" ht="15" thickBot="1" x14ac:dyDescent="0.25">
      <c r="A4" s="21"/>
      <c r="B4" s="778"/>
      <c r="C4" s="779"/>
      <c r="D4" s="780"/>
      <c r="E4" s="693" t="str">
        <f>Translations!$B$5</f>
        <v>End of sheet</v>
      </c>
      <c r="F4" s="693"/>
      <c r="G4" s="771"/>
      <c r="H4" s="768"/>
      <c r="I4" s="768"/>
      <c r="J4" s="768"/>
      <c r="K4" s="768"/>
      <c r="L4" s="768"/>
      <c r="M4" s="767"/>
      <c r="N4" s="768"/>
    </row>
    <row r="5" spans="1:17" x14ac:dyDescent="0.2">
      <c r="A5" s="21"/>
      <c r="B5" s="179"/>
      <c r="C5" s="179"/>
      <c r="D5" s="179"/>
      <c r="E5" s="179"/>
      <c r="F5" s="179"/>
      <c r="G5" s="179"/>
      <c r="H5" s="179"/>
      <c r="I5" s="179"/>
      <c r="J5" s="179"/>
      <c r="K5" s="179"/>
      <c r="L5" s="179"/>
      <c r="M5" s="179"/>
      <c r="N5" s="179"/>
    </row>
    <row r="6" spans="1:17" ht="18" x14ac:dyDescent="0.2">
      <c r="C6" s="2" t="s">
        <v>143</v>
      </c>
      <c r="D6" s="769" t="str">
        <f>Translations!$B$77</f>
        <v>Monitoring Methodology Plan versions</v>
      </c>
      <c r="E6" s="769"/>
      <c r="F6" s="769"/>
      <c r="G6" s="769"/>
      <c r="H6" s="769"/>
      <c r="I6" s="769"/>
      <c r="J6" s="769"/>
      <c r="K6" s="769"/>
      <c r="L6" s="769"/>
      <c r="M6" s="769"/>
      <c r="N6" s="769"/>
    </row>
    <row r="7" spans="1:17" ht="18" x14ac:dyDescent="0.2">
      <c r="C7" s="2"/>
      <c r="D7" s="769"/>
      <c r="E7" s="769"/>
      <c r="F7" s="769"/>
      <c r="G7" s="769"/>
      <c r="H7" s="769"/>
      <c r="I7" s="769"/>
      <c r="J7" s="769"/>
      <c r="K7" s="769"/>
      <c r="L7" s="769"/>
      <c r="M7" s="769"/>
      <c r="N7" s="769"/>
    </row>
    <row r="8" spans="1:17" ht="15.75" x14ac:dyDescent="0.2">
      <c r="C8" s="292" t="s">
        <v>144</v>
      </c>
      <c r="D8" s="770" t="str">
        <f>Translations!$B$78</f>
        <v>List of monitoring methodology plan versions</v>
      </c>
      <c r="E8" s="770"/>
      <c r="F8" s="770"/>
      <c r="G8" s="770"/>
      <c r="H8" s="770"/>
      <c r="I8" s="770"/>
      <c r="J8" s="770"/>
      <c r="K8" s="770"/>
      <c r="L8" s="770"/>
      <c r="M8" s="770"/>
      <c r="N8" s="770"/>
    </row>
    <row r="10" spans="1:17" s="347" customFormat="1" x14ac:dyDescent="0.2">
      <c r="A10" s="180"/>
      <c r="B10" s="179"/>
      <c r="C10" s="179"/>
      <c r="D10" s="762" t="str">
        <f>Translations!$B$79</f>
        <v>This sheet is used for tracking the actual version of the monitoring methodology plan. Each version of the monitoring plan should have a unique version number, and a reference date.</v>
      </c>
      <c r="E10" s="763"/>
      <c r="F10" s="763"/>
      <c r="G10" s="763"/>
      <c r="H10" s="763"/>
      <c r="I10" s="763"/>
      <c r="J10" s="763"/>
      <c r="K10" s="763"/>
      <c r="L10" s="763"/>
      <c r="M10" s="763"/>
      <c r="N10" s="763"/>
      <c r="O10" s="40"/>
      <c r="P10" s="181"/>
      <c r="Q10" s="294"/>
    </row>
    <row r="11" spans="1:17" s="347" customFormat="1" ht="25.5" customHeight="1" x14ac:dyDescent="0.2">
      <c r="A11" s="180"/>
      <c r="B11" s="179"/>
      <c r="C11" s="179"/>
      <c r="D11" s="762" t="str">
        <f>Translations!$B$80</f>
        <v>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v>
      </c>
      <c r="E11" s="763"/>
      <c r="F11" s="763"/>
      <c r="G11" s="763"/>
      <c r="H11" s="763"/>
      <c r="I11" s="763"/>
      <c r="J11" s="763"/>
      <c r="K11" s="763"/>
      <c r="L11" s="763"/>
      <c r="M11" s="763"/>
      <c r="N11" s="763"/>
      <c r="O11" s="40"/>
      <c r="P11" s="181"/>
      <c r="Q11" s="294"/>
    </row>
    <row r="12" spans="1:17" s="347" customFormat="1" ht="25.5" customHeight="1" x14ac:dyDescent="0.2">
      <c r="A12" s="180"/>
      <c r="B12" s="179"/>
      <c r="C12" s="179"/>
      <c r="D12" s="762" t="str">
        <f>Translations!$B$81</f>
        <v>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v>
      </c>
      <c r="E12" s="763"/>
      <c r="F12" s="763"/>
      <c r="G12" s="763"/>
      <c r="H12" s="763"/>
      <c r="I12" s="763"/>
      <c r="J12" s="763"/>
      <c r="K12" s="763"/>
      <c r="L12" s="763"/>
      <c r="M12" s="763"/>
      <c r="N12" s="763"/>
      <c r="O12" s="40"/>
      <c r="P12" s="181"/>
      <c r="Q12" s="294"/>
    </row>
    <row r="13" spans="1:17" s="347" customFormat="1" ht="12.75" customHeight="1" x14ac:dyDescent="0.2">
      <c r="A13" s="180"/>
      <c r="B13" s="179"/>
      <c r="C13" s="179"/>
      <c r="D13" s="762" t="str">
        <f>Translations!$B$82</f>
        <v>In the "date of application" column, the date as of which the monitoring methodology as described in the plan applies, if applicable.</v>
      </c>
      <c r="E13" s="763"/>
      <c r="F13" s="763"/>
      <c r="G13" s="763"/>
      <c r="H13" s="763"/>
      <c r="I13" s="763"/>
      <c r="J13" s="763"/>
      <c r="K13" s="763"/>
      <c r="L13" s="763"/>
      <c r="M13" s="763"/>
      <c r="N13" s="763"/>
      <c r="O13" s="40"/>
      <c r="P13" s="181"/>
      <c r="Q13" s="294"/>
    </row>
    <row r="14" spans="1:17" ht="5.0999999999999996" customHeight="1" thickBot="1" x14ac:dyDescent="0.25">
      <c r="C14" s="531"/>
      <c r="D14" s="531"/>
      <c r="E14" s="531"/>
      <c r="F14" s="531"/>
      <c r="G14" s="531"/>
      <c r="H14" s="531"/>
      <c r="I14" s="531"/>
      <c r="J14" s="531"/>
      <c r="K14" s="531"/>
      <c r="L14" s="531"/>
      <c r="M14" s="531"/>
      <c r="N14" s="531"/>
      <c r="P14" s="185"/>
    </row>
    <row r="15" spans="1:17" s="23" customFormat="1" ht="5.0999999999999996" customHeight="1" x14ac:dyDescent="0.25">
      <c r="A15" s="26"/>
      <c r="B15" s="221"/>
      <c r="C15" s="521"/>
      <c r="D15" s="522"/>
      <c r="E15" s="522"/>
      <c r="F15" s="522"/>
      <c r="G15" s="522"/>
      <c r="H15" s="522"/>
      <c r="I15" s="522"/>
      <c r="J15" s="522"/>
      <c r="K15" s="522"/>
      <c r="L15" s="522"/>
      <c r="M15" s="523"/>
      <c r="N15" s="524"/>
      <c r="O15" s="40"/>
      <c r="P15" s="44"/>
    </row>
    <row r="16" spans="1:17" s="23" customFormat="1" ht="25.5" customHeight="1" x14ac:dyDescent="0.25">
      <c r="A16" s="26"/>
      <c r="B16" s="40"/>
      <c r="C16" s="525"/>
      <c r="D16" s="787" t="str">
        <f>Translations!$B$83</f>
        <v>At several occasions this document makes reference to external files. Please note that any information contained in such still forms an integral part of the monitoring methodology plan.</v>
      </c>
      <c r="E16" s="787"/>
      <c r="F16" s="787"/>
      <c r="G16" s="787"/>
      <c r="H16" s="787"/>
      <c r="I16" s="787"/>
      <c r="J16" s="787"/>
      <c r="K16" s="787"/>
      <c r="L16" s="787"/>
      <c r="M16" s="787"/>
      <c r="N16" s="530"/>
      <c r="O16" s="40"/>
      <c r="P16" s="21"/>
    </row>
    <row r="17" spans="1:17" s="23" customFormat="1" ht="5.0999999999999996" customHeight="1" thickBot="1" x14ac:dyDescent="0.3">
      <c r="A17" s="26"/>
      <c r="B17" s="221"/>
      <c r="C17" s="526"/>
      <c r="D17" s="527"/>
      <c r="E17" s="527"/>
      <c r="F17" s="527"/>
      <c r="G17" s="527"/>
      <c r="H17" s="527"/>
      <c r="I17" s="527"/>
      <c r="J17" s="527"/>
      <c r="K17" s="527"/>
      <c r="L17" s="527"/>
      <c r="M17" s="528"/>
      <c r="N17" s="529"/>
      <c r="O17" s="40"/>
      <c r="P17" s="44"/>
    </row>
    <row r="18" spans="1:17" s="23" customFormat="1" ht="12.75" x14ac:dyDescent="0.25">
      <c r="A18" s="26"/>
      <c r="B18" s="40"/>
      <c r="C18" s="40"/>
      <c r="D18" s="40"/>
      <c r="E18" s="40"/>
      <c r="F18" s="40"/>
      <c r="G18" s="40"/>
      <c r="H18" s="40"/>
      <c r="I18" s="40"/>
      <c r="J18" s="40"/>
      <c r="K18" s="40"/>
      <c r="L18" s="40"/>
      <c r="M18" s="40"/>
      <c r="N18" s="40"/>
      <c r="O18" s="40"/>
      <c r="P18" s="21"/>
    </row>
    <row r="19" spans="1:17" s="23" customFormat="1" ht="26.25" customHeight="1" x14ac:dyDescent="0.2">
      <c r="A19" s="185"/>
      <c r="B19" s="40"/>
      <c r="C19" s="40"/>
      <c r="D19" s="40"/>
      <c r="E19" s="39" t="str">
        <f>Translations!$B$84</f>
        <v>Version no.</v>
      </c>
      <c r="F19" s="31" t="str">
        <f>Translations!$B$85</f>
        <v>Reference date</v>
      </c>
      <c r="G19" s="759" t="str">
        <f>Translations!$B$86</f>
        <v>Status at reference date</v>
      </c>
      <c r="H19" s="760"/>
      <c r="I19" s="31" t="str">
        <f>Translations!$B$87</f>
        <v>Date of application</v>
      </c>
      <c r="J19" s="759" t="str">
        <f>Translations!$B$88</f>
        <v>Chapters where modifications have been made. 
Brief explanation of changes</v>
      </c>
      <c r="K19" s="760"/>
      <c r="L19" s="760"/>
      <c r="M19" s="760"/>
      <c r="N19" s="761"/>
      <c r="O19" s="40"/>
      <c r="P19" s="295" t="s">
        <v>866</v>
      </c>
      <c r="Q19" s="294"/>
    </row>
    <row r="20" spans="1:17" s="23" customFormat="1" ht="12.75" customHeight="1" x14ac:dyDescent="0.2">
      <c r="A20" s="185"/>
      <c r="B20" s="40"/>
      <c r="C20" s="40"/>
      <c r="D20" s="40"/>
      <c r="E20" s="293"/>
      <c r="F20" s="339"/>
      <c r="G20" s="782"/>
      <c r="H20" s="782"/>
      <c r="I20" s="339"/>
      <c r="J20" s="783"/>
      <c r="K20" s="784"/>
      <c r="L20" s="784"/>
      <c r="M20" s="784"/>
      <c r="N20" s="785"/>
      <c r="O20" s="40"/>
      <c r="P20" s="329" t="str">
        <f>IF(OR(F20="",SUM(P21:$P$40)&gt;0),"",F20)</f>
        <v/>
      </c>
      <c r="Q20" s="294"/>
    </row>
    <row r="21" spans="1:17" s="23" customFormat="1" ht="12.75" customHeight="1" x14ac:dyDescent="0.2">
      <c r="A21" s="185"/>
      <c r="B21" s="40"/>
      <c r="C21" s="40"/>
      <c r="D21" s="40"/>
      <c r="E21" s="293"/>
      <c r="F21" s="339"/>
      <c r="G21" s="782"/>
      <c r="H21" s="782"/>
      <c r="I21" s="339"/>
      <c r="J21" s="783"/>
      <c r="K21" s="784"/>
      <c r="L21" s="784"/>
      <c r="M21" s="784"/>
      <c r="N21" s="785"/>
      <c r="O21" s="40"/>
      <c r="P21" s="329" t="str">
        <f>IF(OR(F21="",SUM(P22:$P$40)&gt;0),"",F21)</f>
        <v/>
      </c>
      <c r="Q21" s="294"/>
    </row>
    <row r="22" spans="1:17" s="23" customFormat="1" ht="12.75" customHeight="1" x14ac:dyDescent="0.2">
      <c r="A22" s="185"/>
      <c r="B22" s="40"/>
      <c r="C22" s="40"/>
      <c r="D22" s="40"/>
      <c r="E22" s="293"/>
      <c r="F22" s="339"/>
      <c r="G22" s="782"/>
      <c r="H22" s="782"/>
      <c r="I22" s="339"/>
      <c r="J22" s="783"/>
      <c r="K22" s="784"/>
      <c r="L22" s="784"/>
      <c r="M22" s="784"/>
      <c r="N22" s="785"/>
      <c r="O22" s="40"/>
      <c r="P22" s="329" t="str">
        <f>IF(OR(F22="",SUM(P23:$P$40)&gt;0),"",F22)</f>
        <v/>
      </c>
      <c r="Q22" s="294"/>
    </row>
    <row r="23" spans="1:17" s="23" customFormat="1" ht="12.75" customHeight="1" x14ac:dyDescent="0.2">
      <c r="A23" s="185"/>
      <c r="B23" s="40"/>
      <c r="C23" s="40"/>
      <c r="D23" s="40"/>
      <c r="E23" s="293"/>
      <c r="F23" s="339"/>
      <c r="G23" s="782"/>
      <c r="H23" s="782"/>
      <c r="I23" s="339"/>
      <c r="J23" s="783"/>
      <c r="K23" s="784"/>
      <c r="L23" s="784"/>
      <c r="M23" s="784"/>
      <c r="N23" s="785"/>
      <c r="O23" s="40"/>
      <c r="P23" s="329" t="str">
        <f>IF(OR(F23="",SUM(P24:$P$40)&gt;0),"",F23)</f>
        <v/>
      </c>
      <c r="Q23" s="294"/>
    </row>
    <row r="24" spans="1:17" s="23" customFormat="1" ht="12.75" customHeight="1" x14ac:dyDescent="0.2">
      <c r="A24" s="185"/>
      <c r="B24" s="40"/>
      <c r="C24" s="40"/>
      <c r="D24" s="40"/>
      <c r="E24" s="293"/>
      <c r="F24" s="339"/>
      <c r="G24" s="782"/>
      <c r="H24" s="782"/>
      <c r="I24" s="339"/>
      <c r="J24" s="783"/>
      <c r="K24" s="784"/>
      <c r="L24" s="784"/>
      <c r="M24" s="784"/>
      <c r="N24" s="785"/>
      <c r="O24" s="40"/>
      <c r="P24" s="329" t="str">
        <f>IF(OR(F24="",SUM(P25:$P$40)&gt;0),"",F24)</f>
        <v/>
      </c>
      <c r="Q24" s="294"/>
    </row>
    <row r="25" spans="1:17" s="23" customFormat="1" ht="12.75" customHeight="1" x14ac:dyDescent="0.2">
      <c r="A25" s="185"/>
      <c r="B25" s="40"/>
      <c r="C25" s="40"/>
      <c r="D25" s="40"/>
      <c r="E25" s="293"/>
      <c r="F25" s="339"/>
      <c r="G25" s="782"/>
      <c r="H25" s="782"/>
      <c r="I25" s="339"/>
      <c r="J25" s="783"/>
      <c r="K25" s="784"/>
      <c r="L25" s="784"/>
      <c r="M25" s="784"/>
      <c r="N25" s="785"/>
      <c r="O25" s="40"/>
      <c r="P25" s="329" t="str">
        <f>IF(OR(F25="",SUM(P26:$P$40)&gt;0),"",F25)</f>
        <v/>
      </c>
      <c r="Q25" s="294"/>
    </row>
    <row r="26" spans="1:17" s="23" customFormat="1" ht="12.75" customHeight="1" x14ac:dyDescent="0.2">
      <c r="A26" s="185"/>
      <c r="B26" s="40"/>
      <c r="C26" s="40"/>
      <c r="D26" s="40"/>
      <c r="E26" s="293"/>
      <c r="F26" s="339"/>
      <c r="G26" s="782"/>
      <c r="H26" s="782"/>
      <c r="I26" s="339"/>
      <c r="J26" s="783"/>
      <c r="K26" s="784"/>
      <c r="L26" s="784"/>
      <c r="M26" s="784"/>
      <c r="N26" s="785"/>
      <c r="O26" s="40"/>
      <c r="P26" s="329" t="str">
        <f>IF(OR(F26="",SUM(P27:$P$40)&gt;0),"",F26)</f>
        <v/>
      </c>
      <c r="Q26" s="294"/>
    </row>
    <row r="27" spans="1:17" s="23" customFormat="1" ht="12.75" customHeight="1" x14ac:dyDescent="0.2">
      <c r="A27" s="185"/>
      <c r="B27" s="40"/>
      <c r="C27" s="40"/>
      <c r="D27" s="256"/>
      <c r="E27" s="293"/>
      <c r="F27" s="339"/>
      <c r="G27" s="782"/>
      <c r="H27" s="782"/>
      <c r="I27" s="339"/>
      <c r="J27" s="783"/>
      <c r="K27" s="784"/>
      <c r="L27" s="784"/>
      <c r="M27" s="784"/>
      <c r="N27" s="785"/>
      <c r="O27" s="40"/>
      <c r="P27" s="329" t="str">
        <f>IF(OR(F27="",SUM(P28:$P$40)&gt;0),"",F27)</f>
        <v/>
      </c>
      <c r="Q27" s="294"/>
    </row>
    <row r="28" spans="1:17" ht="12.75" customHeight="1" x14ac:dyDescent="0.2">
      <c r="E28" s="293"/>
      <c r="F28" s="339"/>
      <c r="G28" s="782"/>
      <c r="H28" s="782"/>
      <c r="I28" s="339"/>
      <c r="J28" s="783"/>
      <c r="K28" s="784"/>
      <c r="L28" s="784"/>
      <c r="M28" s="784"/>
      <c r="N28" s="785"/>
      <c r="P28" s="329" t="str">
        <f>IF(OR(F28="",SUM(P29:$P$40)&gt;0),"",F28)</f>
        <v/>
      </c>
    </row>
    <row r="29" spans="1:17" ht="12.75" customHeight="1" x14ac:dyDescent="0.2">
      <c r="E29" s="293"/>
      <c r="F29" s="339"/>
      <c r="G29" s="782"/>
      <c r="H29" s="782"/>
      <c r="I29" s="339"/>
      <c r="J29" s="783"/>
      <c r="K29" s="784"/>
      <c r="L29" s="784"/>
      <c r="M29" s="784"/>
      <c r="N29" s="785"/>
      <c r="P29" s="329" t="str">
        <f>IF(OR(F29="",SUM(P30:$P$40)&gt;0),"",F29)</f>
        <v/>
      </c>
    </row>
    <row r="30" spans="1:17" ht="12.75" customHeight="1" x14ac:dyDescent="0.2">
      <c r="E30" s="293"/>
      <c r="F30" s="339"/>
      <c r="G30" s="782"/>
      <c r="H30" s="782"/>
      <c r="I30" s="339"/>
      <c r="J30" s="783"/>
      <c r="K30" s="784"/>
      <c r="L30" s="784"/>
      <c r="M30" s="784"/>
      <c r="N30" s="785"/>
      <c r="P30" s="329" t="str">
        <f>IF(OR(F30="",SUM(P31:$P$40)&gt;0),"",F30)</f>
        <v/>
      </c>
    </row>
    <row r="31" spans="1:17" ht="12.75" customHeight="1" x14ac:dyDescent="0.2">
      <c r="E31" s="293"/>
      <c r="F31" s="339"/>
      <c r="G31" s="782"/>
      <c r="H31" s="782"/>
      <c r="I31" s="339"/>
      <c r="J31" s="783"/>
      <c r="K31" s="784"/>
      <c r="L31" s="784"/>
      <c r="M31" s="784"/>
      <c r="N31" s="785"/>
      <c r="P31" s="329" t="str">
        <f>IF(OR(F31="",SUM(P32:$P$40)&gt;0),"",F31)</f>
        <v/>
      </c>
    </row>
    <row r="32" spans="1:17" ht="12.75" customHeight="1" x14ac:dyDescent="0.2">
      <c r="E32" s="293"/>
      <c r="F32" s="339"/>
      <c r="G32" s="782"/>
      <c r="H32" s="782"/>
      <c r="I32" s="339"/>
      <c r="J32" s="783"/>
      <c r="K32" s="784"/>
      <c r="L32" s="784"/>
      <c r="M32" s="784"/>
      <c r="N32" s="785"/>
      <c r="P32" s="329" t="str">
        <f>IF(OR(F32="",SUM(P33:$P$40)&gt;0),"",F32)</f>
        <v/>
      </c>
    </row>
    <row r="33" spans="1:17" ht="12.75" customHeight="1" x14ac:dyDescent="0.2">
      <c r="E33" s="293"/>
      <c r="F33" s="339"/>
      <c r="G33" s="782"/>
      <c r="H33" s="782"/>
      <c r="I33" s="339"/>
      <c r="J33" s="783"/>
      <c r="K33" s="784"/>
      <c r="L33" s="784"/>
      <c r="M33" s="784"/>
      <c r="N33" s="785"/>
      <c r="P33" s="329" t="str">
        <f>IF(OR(F33="",SUM(P34:$P$40)&gt;0),"",F33)</f>
        <v/>
      </c>
    </row>
    <row r="34" spans="1:17" ht="12.75" customHeight="1" x14ac:dyDescent="0.2">
      <c r="E34" s="293"/>
      <c r="F34" s="339"/>
      <c r="G34" s="782"/>
      <c r="H34" s="782"/>
      <c r="I34" s="339"/>
      <c r="J34" s="783"/>
      <c r="K34" s="784"/>
      <c r="L34" s="784"/>
      <c r="M34" s="784"/>
      <c r="N34" s="785"/>
      <c r="P34" s="329" t="str">
        <f>IF(OR(F34="",SUM(P35:$P$40)&gt;0),"",F34)</f>
        <v/>
      </c>
    </row>
    <row r="35" spans="1:17" ht="12.75" customHeight="1" x14ac:dyDescent="0.2">
      <c r="E35" s="293"/>
      <c r="F35" s="339"/>
      <c r="G35" s="782"/>
      <c r="H35" s="782"/>
      <c r="I35" s="339"/>
      <c r="J35" s="783"/>
      <c r="K35" s="784"/>
      <c r="L35" s="784"/>
      <c r="M35" s="784"/>
      <c r="N35" s="785"/>
      <c r="P35" s="329" t="str">
        <f>IF(OR(F35="",SUM(P36:$P$40)&gt;0),"",F35)</f>
        <v/>
      </c>
    </row>
    <row r="36" spans="1:17" ht="12.75" customHeight="1" x14ac:dyDescent="0.2">
      <c r="E36" s="293"/>
      <c r="F36" s="339"/>
      <c r="G36" s="782"/>
      <c r="H36" s="782"/>
      <c r="I36" s="339"/>
      <c r="J36" s="783"/>
      <c r="K36" s="784"/>
      <c r="L36" s="784"/>
      <c r="M36" s="784"/>
      <c r="N36" s="785"/>
      <c r="P36" s="329" t="str">
        <f>IF(OR(F36="",SUM(P37:$P$40)&gt;0),"",F36)</f>
        <v/>
      </c>
    </row>
    <row r="37" spans="1:17" ht="12.75" customHeight="1" x14ac:dyDescent="0.2">
      <c r="E37" s="293"/>
      <c r="F37" s="339"/>
      <c r="G37" s="782"/>
      <c r="H37" s="782"/>
      <c r="I37" s="339"/>
      <c r="J37" s="783"/>
      <c r="K37" s="784"/>
      <c r="L37" s="784"/>
      <c r="M37" s="784"/>
      <c r="N37" s="785"/>
      <c r="P37" s="329" t="str">
        <f>IF(OR(F37="",SUM(P38:$P$40)&gt;0),"",F37)</f>
        <v/>
      </c>
    </row>
    <row r="38" spans="1:17" ht="12.75" customHeight="1" x14ac:dyDescent="0.2">
      <c r="E38" s="293"/>
      <c r="F38" s="339"/>
      <c r="G38" s="782"/>
      <c r="H38" s="782"/>
      <c r="I38" s="339"/>
      <c r="J38" s="783"/>
      <c r="K38" s="784"/>
      <c r="L38" s="784"/>
      <c r="M38" s="784"/>
      <c r="N38" s="785"/>
      <c r="P38" s="329" t="str">
        <f>IF(OR(F38="",SUM(P39:$P$40)&gt;0),"",F38)</f>
        <v/>
      </c>
    </row>
    <row r="39" spans="1:17" ht="12.75" customHeight="1" x14ac:dyDescent="0.2">
      <c r="E39" s="293"/>
      <c r="F39" s="339"/>
      <c r="G39" s="782"/>
      <c r="H39" s="782"/>
      <c r="I39" s="339"/>
      <c r="J39" s="783"/>
      <c r="K39" s="784"/>
      <c r="L39" s="784"/>
      <c r="M39" s="784"/>
      <c r="N39" s="785"/>
      <c r="P39" s="329" t="str">
        <f>IF(OR(F39="",SUM(P40:$P$40)&gt;0),"",F39)</f>
        <v/>
      </c>
    </row>
    <row r="40" spans="1:17" ht="12.75" customHeight="1" x14ac:dyDescent="0.2"/>
    <row r="41" spans="1:17" s="23" customFormat="1" ht="12.75" customHeight="1" x14ac:dyDescent="0.2">
      <c r="A41" s="21"/>
      <c r="B41" s="40"/>
      <c r="C41" s="40"/>
      <c r="D41" s="786" t="str">
        <f>Translations!$B$75</f>
        <v xml:space="preserve">&lt;&lt;&lt; Click here to proceed to next sheet &gt;&gt;&gt; </v>
      </c>
      <c r="E41" s="786"/>
      <c r="F41" s="786"/>
      <c r="G41" s="786"/>
      <c r="H41" s="786"/>
      <c r="I41" s="786"/>
      <c r="J41" s="786"/>
      <c r="K41" s="786"/>
      <c r="L41" s="786"/>
      <c r="M41" s="786"/>
      <c r="N41" s="786"/>
      <c r="O41" s="22"/>
      <c r="P41" s="21"/>
      <c r="Q41" s="294"/>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279"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2.75" hidden="1" customHeight="1" thickBot="1" x14ac:dyDescent="0.25">
      <c r="A1" s="185" t="s">
        <v>437</v>
      </c>
      <c r="B1" s="21"/>
      <c r="C1" s="21"/>
      <c r="D1" s="21"/>
      <c r="E1" s="21"/>
      <c r="F1" s="21"/>
      <c r="G1" s="21"/>
      <c r="H1" s="21"/>
      <c r="I1" s="21"/>
      <c r="J1" s="21"/>
      <c r="K1" s="21"/>
      <c r="L1" s="21"/>
      <c r="M1" s="21"/>
      <c r="N1" s="21"/>
      <c r="O1" s="21"/>
      <c r="P1" s="185" t="s">
        <v>437</v>
      </c>
    </row>
    <row r="2" spans="1:16" ht="12.75" customHeight="1" thickBot="1" x14ac:dyDescent="0.25">
      <c r="A2" s="21"/>
      <c r="B2" s="772" t="str">
        <f>Translations!$B$89</f>
        <v>B. 
InstData</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c r="O2" s="22"/>
      <c r="P2" s="44"/>
    </row>
    <row r="3" spans="1:16" ht="12.75" customHeight="1" thickBot="1" x14ac:dyDescent="0.25">
      <c r="A3" s="21"/>
      <c r="B3" s="775"/>
      <c r="C3" s="776"/>
      <c r="D3" s="777"/>
      <c r="E3" s="693" t="str">
        <f>Translations!$B$4</f>
        <v>Top of sheet</v>
      </c>
      <c r="F3" s="764"/>
      <c r="G3" s="765"/>
      <c r="H3" s="766"/>
      <c r="I3" s="766"/>
      <c r="J3" s="766"/>
      <c r="K3" s="766"/>
      <c r="L3" s="766"/>
      <c r="M3" s="766"/>
      <c r="N3" s="766"/>
      <c r="O3" s="22"/>
    </row>
    <row r="4" spans="1:16" ht="12.75" customHeight="1" thickBot="1" x14ac:dyDescent="0.25">
      <c r="A4" s="21"/>
      <c r="B4" s="778"/>
      <c r="C4" s="779"/>
      <c r="D4" s="780"/>
      <c r="E4" s="693" t="str">
        <f>Translations!$B$5</f>
        <v>End of sheet</v>
      </c>
      <c r="F4" s="693"/>
      <c r="G4" s="771"/>
      <c r="H4" s="768"/>
      <c r="I4" s="768"/>
      <c r="J4" s="768"/>
      <c r="K4" s="768"/>
      <c r="L4" s="768"/>
      <c r="M4" s="767"/>
      <c r="N4" s="768"/>
      <c r="O4" s="22"/>
    </row>
    <row r="5" spans="1:16" ht="12.75" customHeight="1" x14ac:dyDescent="0.2">
      <c r="A5" s="21"/>
      <c r="O5" s="22"/>
    </row>
    <row r="6" spans="1:16" ht="18" x14ac:dyDescent="0.2">
      <c r="C6" s="2" t="s">
        <v>869</v>
      </c>
      <c r="D6" s="769" t="str">
        <f>Translations!$B$90</f>
        <v>INSTALLATION DATA</v>
      </c>
      <c r="E6" s="769"/>
      <c r="F6" s="769"/>
      <c r="G6" s="769"/>
      <c r="H6" s="769"/>
      <c r="I6" s="769"/>
      <c r="J6" s="769"/>
      <c r="K6" s="769"/>
      <c r="L6" s="769"/>
      <c r="M6" s="769"/>
      <c r="N6" s="769"/>
    </row>
    <row r="7" spans="1:16" ht="12.75" customHeight="1" x14ac:dyDescent="0.2"/>
    <row r="8" spans="1:16" ht="15.75" x14ac:dyDescent="0.2">
      <c r="C8" s="292" t="s">
        <v>144</v>
      </c>
      <c r="D8" s="770" t="str">
        <f>Translations!$B$91</f>
        <v>Identification of the Installation</v>
      </c>
      <c r="E8" s="770"/>
      <c r="F8" s="770"/>
      <c r="G8" s="770"/>
      <c r="H8" s="770"/>
      <c r="I8" s="770"/>
      <c r="J8" s="770"/>
      <c r="K8" s="770"/>
      <c r="L8" s="770"/>
      <c r="M8" s="770"/>
      <c r="N8" s="770"/>
    </row>
    <row r="9" spans="1:16" ht="12.75" customHeight="1" x14ac:dyDescent="0.2"/>
    <row r="10" spans="1:16" ht="15" x14ac:dyDescent="0.2">
      <c r="C10" s="249">
        <v>1</v>
      </c>
      <c r="D10" s="798" t="str">
        <f>Translations!$B$92</f>
        <v>Consent to use the data contained in this file</v>
      </c>
      <c r="E10" s="798"/>
      <c r="F10" s="798"/>
      <c r="G10" s="798"/>
      <c r="H10" s="798"/>
      <c r="I10" s="798"/>
      <c r="J10" s="798"/>
      <c r="K10" s="798"/>
      <c r="L10" s="798"/>
      <c r="M10" s="798"/>
      <c r="N10" s="798"/>
    </row>
    <row r="11" spans="1:16" ht="5.0999999999999996" customHeight="1" thickBot="1" x14ac:dyDescent="0.25">
      <c r="C11" s="520"/>
      <c r="D11" s="520"/>
      <c r="E11" s="520"/>
      <c r="F11" s="520"/>
      <c r="G11" s="520"/>
      <c r="H11" s="520"/>
      <c r="I11" s="520"/>
      <c r="J11" s="520"/>
      <c r="K11" s="520"/>
      <c r="L11" s="520"/>
      <c r="M11" s="520"/>
      <c r="N11" s="520"/>
    </row>
    <row r="12" spans="1:16" s="23" customFormat="1" ht="5.0999999999999996" customHeight="1" x14ac:dyDescent="0.25">
      <c r="A12" s="26"/>
      <c r="B12" s="221"/>
      <c r="C12" s="521"/>
      <c r="D12" s="522"/>
      <c r="E12" s="522"/>
      <c r="F12" s="522"/>
      <c r="G12" s="522"/>
      <c r="H12" s="522"/>
      <c r="I12" s="522"/>
      <c r="J12" s="522"/>
      <c r="K12" s="522"/>
      <c r="L12" s="522"/>
      <c r="M12" s="523"/>
      <c r="N12" s="524"/>
      <c r="O12" s="40"/>
      <c r="P12" s="44"/>
    </row>
    <row r="13" spans="1:16" s="23" customFormat="1" ht="51" customHeight="1" x14ac:dyDescent="0.25">
      <c r="A13" s="26"/>
      <c r="B13" s="40"/>
      <c r="C13" s="525"/>
      <c r="D13" s="787" t="str">
        <f>Translations!$B$93</f>
        <v>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v>
      </c>
      <c r="E13" s="787"/>
      <c r="F13" s="787"/>
      <c r="G13" s="787"/>
      <c r="H13" s="787"/>
      <c r="I13" s="787"/>
      <c r="J13" s="787"/>
      <c r="K13" s="787"/>
      <c r="L13" s="787"/>
      <c r="M13" s="787"/>
      <c r="N13" s="530"/>
      <c r="O13" s="40"/>
      <c r="P13" s="21"/>
    </row>
    <row r="14" spans="1:16" s="23" customFormat="1" ht="12.75" customHeight="1" x14ac:dyDescent="0.25">
      <c r="A14" s="26"/>
      <c r="B14" s="40"/>
      <c r="C14" s="525"/>
      <c r="D14" s="787" t="str">
        <f>Translations!$B$94</f>
        <v>Please confirm consent to use information contained in this monitoring methodology plan.</v>
      </c>
      <c r="E14" s="787"/>
      <c r="F14" s="787"/>
      <c r="G14" s="787"/>
      <c r="H14" s="787"/>
      <c r="I14" s="787"/>
      <c r="J14" s="787"/>
      <c r="K14" s="787"/>
      <c r="L14" s="787"/>
      <c r="M14" s="787"/>
      <c r="N14" s="530"/>
      <c r="O14" s="40"/>
      <c r="P14" s="21"/>
    </row>
    <row r="15" spans="1:16" s="23" customFormat="1" ht="12.75" x14ac:dyDescent="0.25">
      <c r="A15" s="26"/>
      <c r="B15" s="40"/>
      <c r="C15" s="525"/>
      <c r="D15" s="806"/>
      <c r="E15" s="806"/>
      <c r="F15" s="806"/>
      <c r="G15" s="806"/>
      <c r="H15" s="806"/>
      <c r="I15" s="806"/>
      <c r="J15" s="806"/>
      <c r="K15" s="806"/>
      <c r="L15" s="806"/>
      <c r="M15" s="806"/>
      <c r="N15" s="530"/>
      <c r="O15" s="40"/>
      <c r="P15" s="21"/>
    </row>
    <row r="16" spans="1:16" s="23" customFormat="1" ht="5.0999999999999996" customHeight="1" thickBot="1" x14ac:dyDescent="0.3">
      <c r="A16" s="26"/>
      <c r="B16" s="221"/>
      <c r="C16" s="526"/>
      <c r="D16" s="527"/>
      <c r="E16" s="527"/>
      <c r="F16" s="527"/>
      <c r="G16" s="527"/>
      <c r="H16" s="527"/>
      <c r="I16" s="527"/>
      <c r="J16" s="527"/>
      <c r="K16" s="527"/>
      <c r="L16" s="527"/>
      <c r="M16" s="528"/>
      <c r="N16" s="529"/>
      <c r="O16" s="40"/>
      <c r="P16" s="44"/>
    </row>
    <row r="17" spans="1:16" s="23" customFormat="1" ht="12.75" x14ac:dyDescent="0.25">
      <c r="A17" s="26"/>
      <c r="B17" s="40"/>
      <c r="C17" s="40"/>
      <c r="D17" s="40"/>
      <c r="E17" s="40"/>
      <c r="F17" s="40"/>
      <c r="G17" s="40"/>
      <c r="H17" s="40"/>
      <c r="I17" s="40"/>
      <c r="J17" s="40"/>
      <c r="K17" s="40"/>
      <c r="L17" s="40"/>
      <c r="M17" s="40"/>
      <c r="N17" s="40"/>
      <c r="O17" s="40"/>
      <c r="P17" s="21"/>
    </row>
    <row r="18" spans="1:16" ht="15" x14ac:dyDescent="0.2">
      <c r="C18" s="520">
        <v>2</v>
      </c>
      <c r="D18" s="798" t="str">
        <f>Translations!$B$95</f>
        <v>About the operator</v>
      </c>
      <c r="E18" s="798"/>
      <c r="F18" s="798"/>
      <c r="G18" s="798"/>
      <c r="H18" s="798"/>
      <c r="I18" s="798"/>
      <c r="J18" s="798"/>
      <c r="K18" s="798"/>
      <c r="L18" s="798"/>
      <c r="M18" s="798"/>
      <c r="N18" s="798"/>
    </row>
    <row r="19" spans="1:16" s="23" customFormat="1" ht="4.9000000000000004" customHeight="1" x14ac:dyDescent="0.25">
      <c r="A19" s="182"/>
      <c r="B19" s="40"/>
      <c r="C19" s="183"/>
      <c r="D19" s="532"/>
      <c r="E19" s="532"/>
      <c r="F19" s="532"/>
      <c r="G19" s="532"/>
      <c r="H19" s="512"/>
      <c r="I19" s="532"/>
      <c r="J19" s="19"/>
      <c r="K19" s="184"/>
      <c r="L19" s="184"/>
      <c r="M19" s="184"/>
      <c r="N19" s="184"/>
      <c r="O19" s="40"/>
      <c r="P19" s="185"/>
    </row>
    <row r="20" spans="1:16" s="23" customFormat="1" ht="12.75" customHeight="1" x14ac:dyDescent="0.2">
      <c r="A20" s="182"/>
      <c r="B20" s="40"/>
      <c r="C20" s="183"/>
      <c r="D20" s="532" t="s">
        <v>146</v>
      </c>
      <c r="E20" s="804" t="str">
        <f>Translations!$B$96</f>
        <v>Operator Name</v>
      </c>
      <c r="F20" s="804"/>
      <c r="G20" s="804"/>
      <c r="H20" s="805"/>
      <c r="I20" s="807"/>
      <c r="J20" s="808"/>
      <c r="K20" s="808"/>
      <c r="L20" s="809"/>
      <c r="M20" s="184"/>
      <c r="N20" s="184"/>
      <c r="O20" s="40"/>
      <c r="P20" s="185"/>
    </row>
    <row r="21" spans="1:16" s="23" customFormat="1" ht="4.9000000000000004" customHeight="1" x14ac:dyDescent="0.25">
      <c r="A21" s="182"/>
      <c r="B21" s="40"/>
      <c r="C21" s="183"/>
      <c r="D21" s="255"/>
      <c r="E21" s="481"/>
      <c r="F21" s="481"/>
      <c r="G21" s="481"/>
      <c r="H21" s="512"/>
      <c r="I21" s="184"/>
      <c r="J21" s="184"/>
      <c r="K21" s="184"/>
      <c r="L21" s="184"/>
      <c r="M21" s="143"/>
      <c r="N21" s="251"/>
      <c r="O21" s="40"/>
      <c r="P21" s="185"/>
    </row>
    <row r="22" spans="1:16" s="23" customFormat="1" ht="12.75" customHeight="1" x14ac:dyDescent="0.2">
      <c r="A22" s="182"/>
      <c r="B22" s="40"/>
      <c r="C22" s="183"/>
      <c r="D22" s="255" t="s">
        <v>147</v>
      </c>
      <c r="E22" s="804" t="str">
        <f>Translations!$B$97</f>
        <v>Member State</v>
      </c>
      <c r="F22" s="804"/>
      <c r="G22" s="804"/>
      <c r="H22" s="805"/>
      <c r="I22" s="801"/>
      <c r="J22" s="802"/>
      <c r="K22" s="802"/>
      <c r="L22" s="803"/>
      <c r="M22" s="143"/>
      <c r="N22" s="251"/>
      <c r="O22" s="40"/>
      <c r="P22" s="185"/>
    </row>
    <row r="23" spans="1:16" s="23" customFormat="1" ht="4.9000000000000004" customHeight="1" x14ac:dyDescent="0.25">
      <c r="A23" s="182"/>
      <c r="B23" s="40"/>
      <c r="C23" s="183"/>
      <c r="D23" s="255"/>
      <c r="E23" s="481"/>
      <c r="F23" s="481"/>
      <c r="G23" s="481"/>
      <c r="H23" s="512"/>
      <c r="I23" s="184"/>
      <c r="J23" s="184"/>
      <c r="K23" s="184"/>
      <c r="L23" s="184"/>
      <c r="M23" s="143"/>
      <c r="N23" s="251"/>
      <c r="O23" s="40"/>
      <c r="P23" s="185"/>
    </row>
    <row r="24" spans="1:16" s="23" customFormat="1" ht="12.75" customHeight="1" x14ac:dyDescent="0.2">
      <c r="A24" s="182"/>
      <c r="B24" s="40"/>
      <c r="C24" s="183"/>
      <c r="D24" s="255" t="s">
        <v>633</v>
      </c>
      <c r="E24" s="804" t="str">
        <f>Translations!$B$98</f>
        <v>Emissions trading permit number</v>
      </c>
      <c r="F24" s="804"/>
      <c r="G24" s="804"/>
      <c r="H24" s="804"/>
      <c r="I24" s="810" t="str">
        <f>Translations!$B$99</f>
        <v>member state/CA prefix</v>
      </c>
      <c r="J24" s="811"/>
      <c r="K24" s="801"/>
      <c r="L24" s="803"/>
      <c r="M24" s="184"/>
      <c r="N24" s="184"/>
      <c r="O24" s="40"/>
      <c r="P24" s="185"/>
    </row>
    <row r="25" spans="1:16" s="23" customFormat="1" ht="5.0999999999999996" customHeight="1" x14ac:dyDescent="0.2">
      <c r="A25" s="182"/>
      <c r="B25" s="40"/>
      <c r="C25" s="183"/>
      <c r="D25" s="183"/>
      <c r="E25" s="184"/>
      <c r="F25" s="184"/>
      <c r="G25" s="184"/>
      <c r="H25" s="184"/>
      <c r="I25" s="184"/>
      <c r="J25" s="184"/>
      <c r="K25" s="184"/>
      <c r="L25" s="184"/>
      <c r="M25" s="184"/>
      <c r="N25" s="184"/>
      <c r="O25" s="40"/>
      <c r="P25" s="185"/>
    </row>
    <row r="26" spans="1:16" s="23" customFormat="1" ht="12.75" customHeight="1" x14ac:dyDescent="0.2">
      <c r="A26" s="182"/>
      <c r="B26" s="40"/>
      <c r="C26" s="183"/>
      <c r="D26" s="255" t="s">
        <v>149</v>
      </c>
      <c r="E26" s="804" t="str">
        <f>Translations!$B$100</f>
        <v>Competent Authority</v>
      </c>
      <c r="F26" s="804"/>
      <c r="G26" s="804"/>
      <c r="H26" s="805"/>
      <c r="I26" s="801"/>
      <c r="J26" s="802"/>
      <c r="K26" s="802"/>
      <c r="L26" s="803"/>
      <c r="M26" s="184"/>
      <c r="N26" s="184"/>
      <c r="O26" s="40"/>
      <c r="P26" s="185"/>
    </row>
    <row r="27" spans="1:16" s="23" customFormat="1" ht="12.75" customHeight="1" x14ac:dyDescent="0.2">
      <c r="A27" s="182"/>
      <c r="B27" s="40"/>
      <c r="C27" s="183"/>
      <c r="D27" s="255"/>
      <c r="E27" s="144"/>
      <c r="F27" s="255"/>
      <c r="G27" s="255"/>
      <c r="H27" s="184"/>
      <c r="I27" s="145"/>
      <c r="J27" s="145"/>
      <c r="K27" s="145"/>
      <c r="L27" s="145"/>
      <c r="M27" s="184"/>
      <c r="N27" s="184"/>
      <c r="O27" s="40"/>
      <c r="P27" s="185"/>
    </row>
    <row r="28" spans="1:16" ht="15" x14ac:dyDescent="0.2">
      <c r="C28" s="352">
        <v>3</v>
      </c>
      <c r="D28" s="798" t="str">
        <f>Translations!$B$101</f>
        <v>About your installation</v>
      </c>
      <c r="E28" s="798"/>
      <c r="F28" s="798"/>
      <c r="G28" s="798"/>
      <c r="H28" s="798"/>
      <c r="I28" s="798"/>
      <c r="J28" s="798"/>
      <c r="K28" s="798"/>
      <c r="L28" s="798"/>
      <c r="M28" s="798"/>
      <c r="N28" s="798"/>
    </row>
    <row r="29" spans="1:16" s="23" customFormat="1" ht="5.0999999999999996" customHeight="1" x14ac:dyDescent="0.2">
      <c r="A29" s="182"/>
      <c r="B29" s="40"/>
      <c r="C29" s="183"/>
      <c r="D29" s="146"/>
      <c r="E29" s="254"/>
      <c r="F29" s="254"/>
      <c r="G29" s="254"/>
      <c r="H29" s="254"/>
      <c r="I29" s="254"/>
      <c r="J29" s="254"/>
      <c r="K29" s="254"/>
      <c r="L29" s="254"/>
      <c r="M29" s="184"/>
      <c r="N29" s="184"/>
      <c r="O29" s="40"/>
      <c r="P29" s="185"/>
    </row>
    <row r="30" spans="1:16" s="23" customFormat="1" ht="12.75" customHeight="1" x14ac:dyDescent="0.2">
      <c r="A30" s="186"/>
      <c r="B30" s="40"/>
      <c r="C30" s="187"/>
      <c r="D30" s="147" t="s">
        <v>146</v>
      </c>
      <c r="E30" s="147" t="str">
        <f>Translations!$B$102</f>
        <v>Name of the installation and the site on which it is located:</v>
      </c>
      <c r="F30" s="188"/>
      <c r="G30" s="188"/>
      <c r="H30" s="188"/>
      <c r="I30" s="189"/>
      <c r="J30" s="148"/>
      <c r="K30" s="189"/>
      <c r="L30" s="189"/>
      <c r="M30" s="189"/>
      <c r="N30" s="189"/>
      <c r="O30" s="40"/>
      <c r="P30" s="185"/>
    </row>
    <row r="31" spans="1:16" s="23" customFormat="1" ht="4.9000000000000004" customHeight="1" x14ac:dyDescent="0.2">
      <c r="A31" s="182"/>
      <c r="B31" s="40"/>
      <c r="C31" s="183"/>
      <c r="D31" s="183"/>
      <c r="E31" s="250"/>
      <c r="F31" s="250"/>
      <c r="G31" s="250"/>
      <c r="H31" s="250"/>
      <c r="I31" s="184"/>
      <c r="J31" s="184"/>
      <c r="K31" s="184"/>
      <c r="L31" s="184"/>
      <c r="M31" s="149"/>
      <c r="N31" s="184"/>
      <c r="O31" s="40"/>
      <c r="P31" s="185"/>
    </row>
    <row r="32" spans="1:16" s="23" customFormat="1" ht="12.75" customHeight="1" x14ac:dyDescent="0.2">
      <c r="A32" s="182"/>
      <c r="B32" s="40"/>
      <c r="C32" s="183"/>
      <c r="D32" s="150" t="s">
        <v>152</v>
      </c>
      <c r="E32" s="791" t="str">
        <f>Translations!$B$12</f>
        <v>Installation name:</v>
      </c>
      <c r="F32" s="791"/>
      <c r="G32" s="791"/>
      <c r="H32" s="792"/>
      <c r="I32" s="812"/>
      <c r="J32" s="812"/>
      <c r="K32" s="812"/>
      <c r="L32" s="812"/>
      <c r="M32" s="40"/>
      <c r="N32" s="40"/>
      <c r="O32" s="40"/>
      <c r="P32" s="185"/>
    </row>
    <row r="33" spans="1:16" s="23" customFormat="1" ht="12.75" customHeight="1" x14ac:dyDescent="0.2">
      <c r="A33" s="182"/>
      <c r="B33" s="40"/>
      <c r="C33" s="183"/>
      <c r="D33" s="150" t="s">
        <v>153</v>
      </c>
      <c r="E33" s="791" t="str">
        <f>Translations!$B$103</f>
        <v>Site name:</v>
      </c>
      <c r="F33" s="791"/>
      <c r="G33" s="791"/>
      <c r="H33" s="792"/>
      <c r="I33" s="812"/>
      <c r="J33" s="812"/>
      <c r="K33" s="812"/>
      <c r="L33" s="812"/>
      <c r="M33" s="40"/>
      <c r="N33" s="40"/>
      <c r="O33" s="40"/>
      <c r="P33" s="185"/>
    </row>
    <row r="34" spans="1:16" s="23" customFormat="1" ht="12.75" customHeight="1" x14ac:dyDescent="0.2">
      <c r="A34" s="182"/>
      <c r="B34" s="40"/>
      <c r="C34" s="183"/>
      <c r="D34" s="150" t="s">
        <v>154</v>
      </c>
      <c r="E34" s="791" t="str">
        <f>Translations!$B$104</f>
        <v>Registry ID of the installation (as in NIMs):</v>
      </c>
      <c r="F34" s="791"/>
      <c r="G34" s="791"/>
      <c r="H34" s="792"/>
      <c r="I34" s="812"/>
      <c r="J34" s="812"/>
      <c r="K34" s="812"/>
      <c r="L34" s="812"/>
      <c r="M34" s="40"/>
      <c r="N34" s="40"/>
      <c r="O34" s="40"/>
      <c r="P34" s="185"/>
    </row>
    <row r="35" spans="1:16" s="23" customFormat="1" ht="12.75" customHeight="1" x14ac:dyDescent="0.2">
      <c r="A35" s="182"/>
      <c r="B35" s="40"/>
      <c r="C35" s="183"/>
      <c r="D35" s="183"/>
      <c r="E35" s="800" t="str">
        <f>Translations!$B$105</f>
        <v>This is usually a natural number, i.e. a code different from the Permit identifier used in the Registry (EUTL).</v>
      </c>
      <c r="F35" s="800"/>
      <c r="G35" s="800"/>
      <c r="H35" s="800"/>
      <c r="I35" s="800"/>
      <c r="J35" s="800"/>
      <c r="K35" s="800"/>
      <c r="L35" s="800"/>
      <c r="M35" s="40"/>
      <c r="N35" s="40"/>
      <c r="O35" s="40"/>
      <c r="P35" s="185"/>
    </row>
    <row r="36" spans="1:16" s="23" customFormat="1" ht="12.75" customHeight="1" x14ac:dyDescent="0.2">
      <c r="A36" s="182"/>
      <c r="B36" s="40"/>
      <c r="C36" s="183"/>
      <c r="D36" s="183"/>
      <c r="E36" s="800" t="str">
        <f>Translations!$B$106</f>
        <v xml:space="preserve">For example, if the Registry ID is BE000000000123456, please enter here 123456. Together with the Member State selected under (c), this Registry ID (unique ID) will be displayed automatically in (f) below. </v>
      </c>
      <c r="F36" s="800"/>
      <c r="G36" s="800"/>
      <c r="H36" s="800"/>
      <c r="I36" s="800"/>
      <c r="J36" s="800"/>
      <c r="K36" s="800"/>
      <c r="L36" s="800"/>
      <c r="M36" s="40"/>
      <c r="N36" s="40"/>
      <c r="O36" s="40"/>
      <c r="P36" s="185"/>
    </row>
    <row r="37" spans="1:16" s="23" customFormat="1" ht="12.75" customHeight="1" x14ac:dyDescent="0.2">
      <c r="A37" s="182"/>
      <c r="B37" s="40"/>
      <c r="C37" s="183"/>
      <c r="D37" s="150" t="s">
        <v>155</v>
      </c>
      <c r="E37" s="816" t="str">
        <f>Translations!$B$107</f>
        <v>Unique ID:</v>
      </c>
      <c r="F37" s="814"/>
      <c r="G37" s="814"/>
      <c r="H37" s="480"/>
      <c r="I37" s="815" t="str">
        <f>IF(AND(NOT(ISBLANK(I22)),ISNUMBER(I34)),CONCATENATE(INDEX(EUconst_MSlistEUTLcodes,MATCH(I22,EUconst_MSlist,0)),TEXT(I34,"000000000000000")),"")</f>
        <v/>
      </c>
      <c r="J37" s="815"/>
      <c r="K37" s="815"/>
      <c r="L37" s="815"/>
      <c r="M37" s="40"/>
      <c r="N37" s="40"/>
      <c r="O37" s="40"/>
      <c r="P37" s="185"/>
    </row>
    <row r="38" spans="1:16" s="23" customFormat="1" ht="5.0999999999999996" customHeight="1" x14ac:dyDescent="0.2">
      <c r="A38" s="182"/>
      <c r="B38" s="40"/>
      <c r="C38" s="183"/>
      <c r="D38" s="183"/>
      <c r="E38" s="480"/>
      <c r="F38" s="480"/>
      <c r="G38" s="480"/>
      <c r="H38" s="480"/>
      <c r="I38" s="480"/>
      <c r="J38" s="480"/>
      <c r="K38" s="480"/>
      <c r="L38" s="480"/>
      <c r="M38" s="40"/>
      <c r="N38" s="40"/>
      <c r="O38" s="40"/>
      <c r="P38" s="185"/>
    </row>
    <row r="39" spans="1:16" s="23" customFormat="1" ht="12.75" customHeight="1" x14ac:dyDescent="0.2">
      <c r="A39" s="182"/>
      <c r="B39" s="40"/>
      <c r="C39" s="183"/>
      <c r="D39" s="183"/>
      <c r="E39" s="796" t="str">
        <f>Translations!$B$108</f>
        <v>Include any Member State specific guidance on naming of installations.</v>
      </c>
      <c r="F39" s="797"/>
      <c r="G39" s="797"/>
      <c r="H39" s="797"/>
      <c r="I39" s="797"/>
      <c r="J39" s="797"/>
      <c r="K39" s="797"/>
      <c r="L39" s="797"/>
      <c r="M39" s="797"/>
      <c r="N39" s="797"/>
      <c r="O39" s="40"/>
      <c r="P39" s="185"/>
    </row>
    <row r="40" spans="1:16" s="23" customFormat="1" ht="12.75" customHeight="1" x14ac:dyDescent="0.2">
      <c r="A40" s="182"/>
      <c r="B40" s="40"/>
      <c r="C40" s="183"/>
      <c r="D40" s="183"/>
      <c r="E40" s="184"/>
      <c r="F40" s="184"/>
      <c r="G40" s="184"/>
      <c r="H40" s="184"/>
      <c r="I40" s="184"/>
      <c r="J40" s="184"/>
      <c r="K40" s="184"/>
      <c r="L40" s="184"/>
      <c r="M40" s="184"/>
      <c r="N40" s="184"/>
      <c r="O40" s="40"/>
      <c r="P40" s="185"/>
    </row>
    <row r="41" spans="1:16" s="23" customFormat="1" ht="12.75" customHeight="1" x14ac:dyDescent="0.2">
      <c r="A41" s="182"/>
      <c r="B41" s="40"/>
      <c r="C41" s="183"/>
      <c r="D41" s="151" t="s">
        <v>147</v>
      </c>
      <c r="E41" s="813" t="str">
        <f>Translations!$B$109</f>
        <v>Address / location of the site of the installation:</v>
      </c>
      <c r="F41" s="814"/>
      <c r="G41" s="814"/>
      <c r="H41" s="814"/>
      <c r="I41" s="814"/>
      <c r="J41" s="814"/>
      <c r="K41" s="184"/>
      <c r="L41" s="184"/>
      <c r="M41" s="184"/>
      <c r="N41" s="184"/>
      <c r="O41" s="40"/>
      <c r="P41" s="185"/>
    </row>
    <row r="42" spans="1:16" s="23" customFormat="1" ht="5.0999999999999996" customHeight="1" x14ac:dyDescent="0.2">
      <c r="A42" s="182"/>
      <c r="B42" s="40"/>
      <c r="C42" s="183"/>
      <c r="D42" s="183"/>
      <c r="E42" s="184"/>
      <c r="F42" s="184"/>
      <c r="G42" s="184"/>
      <c r="H42" s="184"/>
      <c r="I42" s="184"/>
      <c r="J42" s="184"/>
      <c r="K42" s="184"/>
      <c r="L42" s="184"/>
      <c r="M42" s="184"/>
      <c r="N42" s="184"/>
      <c r="O42" s="40"/>
      <c r="P42" s="185"/>
    </row>
    <row r="43" spans="1:16" s="23" customFormat="1" ht="12.75" customHeight="1" x14ac:dyDescent="0.2">
      <c r="A43" s="182"/>
      <c r="B43" s="40"/>
      <c r="C43" s="183"/>
      <c r="D43" s="150" t="s">
        <v>152</v>
      </c>
      <c r="E43" s="791" t="str">
        <f>Translations!$B$110</f>
        <v>Address Line 1:</v>
      </c>
      <c r="F43" s="791"/>
      <c r="G43" s="791"/>
      <c r="H43" s="792"/>
      <c r="I43" s="793"/>
      <c r="J43" s="794"/>
      <c r="K43" s="794"/>
      <c r="L43" s="795"/>
      <c r="M43" s="184"/>
      <c r="N43" s="184"/>
      <c r="O43" s="40"/>
      <c r="P43" s="185"/>
    </row>
    <row r="44" spans="1:16" s="23" customFormat="1" ht="12.75" customHeight="1" x14ac:dyDescent="0.2">
      <c r="A44" s="182"/>
      <c r="B44" s="40"/>
      <c r="C44" s="183"/>
      <c r="D44" s="150" t="s">
        <v>153</v>
      </c>
      <c r="E44" s="791" t="str">
        <f>Translations!$B$111</f>
        <v>Address Line 2:</v>
      </c>
      <c r="F44" s="791"/>
      <c r="G44" s="791"/>
      <c r="H44" s="792"/>
      <c r="I44" s="793"/>
      <c r="J44" s="794"/>
      <c r="K44" s="794"/>
      <c r="L44" s="795"/>
      <c r="M44" s="184"/>
      <c r="N44" s="184"/>
      <c r="O44" s="40"/>
      <c r="P44" s="185"/>
    </row>
    <row r="45" spans="1:16" s="23" customFormat="1" ht="12.75" customHeight="1" x14ac:dyDescent="0.2">
      <c r="A45" s="182"/>
      <c r="B45" s="40"/>
      <c r="C45" s="183"/>
      <c r="D45" s="150" t="s">
        <v>154</v>
      </c>
      <c r="E45" s="791" t="str">
        <f>Translations!$B$112</f>
        <v>City:</v>
      </c>
      <c r="F45" s="791"/>
      <c r="G45" s="791"/>
      <c r="H45" s="792"/>
      <c r="I45" s="793"/>
      <c r="J45" s="794"/>
      <c r="K45" s="794"/>
      <c r="L45" s="795"/>
      <c r="M45" s="184"/>
      <c r="N45" s="184"/>
      <c r="O45" s="40"/>
      <c r="P45" s="185"/>
    </row>
    <row r="46" spans="1:16" s="23" customFormat="1" ht="12.75" customHeight="1" x14ac:dyDescent="0.2">
      <c r="A46" s="182"/>
      <c r="B46" s="40"/>
      <c r="C46" s="183"/>
      <c r="D46" s="150" t="s">
        <v>155</v>
      </c>
      <c r="E46" s="791" t="str">
        <f>Translations!$B$113</f>
        <v>State/Province/Region:</v>
      </c>
      <c r="F46" s="791"/>
      <c r="G46" s="791"/>
      <c r="H46" s="792"/>
      <c r="I46" s="793"/>
      <c r="J46" s="794"/>
      <c r="K46" s="794"/>
      <c r="L46" s="795"/>
      <c r="M46" s="184"/>
      <c r="N46" s="184"/>
      <c r="O46" s="40"/>
      <c r="P46" s="185"/>
    </row>
    <row r="47" spans="1:16" s="23" customFormat="1" ht="12.75" customHeight="1" x14ac:dyDescent="0.2">
      <c r="A47" s="182"/>
      <c r="B47" s="40"/>
      <c r="C47" s="183"/>
      <c r="D47" s="150" t="s">
        <v>156</v>
      </c>
      <c r="E47" s="791" t="str">
        <f>Translations!$B$114</f>
        <v>Postcode/ZIP:</v>
      </c>
      <c r="F47" s="791"/>
      <c r="G47" s="791"/>
      <c r="H47" s="792"/>
      <c r="I47" s="793"/>
      <c r="J47" s="794"/>
      <c r="K47" s="794"/>
      <c r="L47" s="795"/>
      <c r="M47" s="184"/>
      <c r="N47" s="184"/>
      <c r="O47" s="40"/>
      <c r="P47" s="185"/>
    </row>
    <row r="48" spans="1:16" s="23" customFormat="1" ht="12.75" customHeight="1" x14ac:dyDescent="0.2">
      <c r="A48" s="182"/>
      <c r="B48" s="40"/>
      <c r="C48" s="183"/>
      <c r="D48" s="150" t="s">
        <v>157</v>
      </c>
      <c r="E48" s="791" t="str">
        <f>Translations!$B$115</f>
        <v>Country:</v>
      </c>
      <c r="F48" s="791"/>
      <c r="G48" s="791"/>
      <c r="H48" s="792"/>
      <c r="I48" s="793"/>
      <c r="J48" s="794"/>
      <c r="K48" s="794"/>
      <c r="L48" s="795"/>
      <c r="M48" s="184"/>
      <c r="N48" s="184"/>
      <c r="O48" s="40"/>
      <c r="P48" s="185"/>
    </row>
    <row r="49" spans="1:16" s="23" customFormat="1" ht="4.9000000000000004" customHeight="1" x14ac:dyDescent="0.2">
      <c r="A49" s="190"/>
      <c r="B49" s="40"/>
      <c r="C49" s="191"/>
      <c r="D49" s="192"/>
      <c r="E49" s="143"/>
      <c r="F49" s="193"/>
      <c r="G49" s="152"/>
      <c r="H49" s="194"/>
      <c r="I49" s="194"/>
      <c r="J49" s="194"/>
      <c r="K49" s="194"/>
      <c r="L49" s="194"/>
      <c r="M49" s="194"/>
      <c r="N49" s="194"/>
      <c r="O49" s="40"/>
      <c r="P49" s="185"/>
    </row>
    <row r="50" spans="1:16" s="23" customFormat="1" ht="12.75" customHeight="1" x14ac:dyDescent="0.2">
      <c r="A50" s="182"/>
      <c r="B50" s="40"/>
      <c r="C50" s="183"/>
      <c r="D50" s="183"/>
      <c r="E50" s="796" t="str">
        <f>Translations!$B$116</f>
        <v>Include any Member State specific guidance regarding grid references.</v>
      </c>
      <c r="F50" s="797"/>
      <c r="G50" s="797"/>
      <c r="H50" s="797"/>
      <c r="I50" s="797"/>
      <c r="J50" s="797"/>
      <c r="K50" s="797"/>
      <c r="L50" s="797"/>
      <c r="M50" s="797"/>
      <c r="N50" s="797"/>
      <c r="O50" s="40"/>
      <c r="P50" s="185"/>
    </row>
    <row r="51" spans="1:16" s="23" customFormat="1" ht="12.75" customHeight="1" x14ac:dyDescent="0.2">
      <c r="A51" s="182"/>
      <c r="B51" s="40"/>
      <c r="C51" s="183"/>
      <c r="D51" s="183"/>
      <c r="E51" s="184"/>
      <c r="F51" s="184"/>
      <c r="G51" s="184"/>
      <c r="H51" s="184"/>
      <c r="I51" s="184"/>
      <c r="J51" s="184"/>
      <c r="K51" s="184"/>
      <c r="L51" s="184"/>
      <c r="M51" s="184"/>
      <c r="N51" s="184"/>
      <c r="O51" s="40"/>
      <c r="P51" s="185"/>
    </row>
    <row r="52" spans="1:16" ht="15" x14ac:dyDescent="0.2">
      <c r="C52" s="352">
        <v>4</v>
      </c>
      <c r="D52" s="798" t="str">
        <f>Translations!$B$117</f>
        <v xml:space="preserve">Contact details </v>
      </c>
      <c r="E52" s="798"/>
      <c r="F52" s="798"/>
      <c r="G52" s="798"/>
      <c r="H52" s="798"/>
      <c r="I52" s="798"/>
      <c r="J52" s="798"/>
      <c r="K52" s="798"/>
      <c r="L52" s="798"/>
      <c r="M52" s="798"/>
      <c r="N52" s="798"/>
    </row>
    <row r="53" spans="1:16" s="23" customFormat="1" ht="5.0999999999999996" customHeight="1" x14ac:dyDescent="0.2">
      <c r="A53" s="182"/>
      <c r="B53" s="40"/>
      <c r="C53" s="183"/>
      <c r="D53" s="183"/>
      <c r="E53" s="184"/>
      <c r="F53" s="184"/>
      <c r="G53" s="184"/>
      <c r="H53" s="184"/>
      <c r="I53" s="184"/>
      <c r="J53" s="184"/>
      <c r="K53" s="184"/>
      <c r="L53" s="184"/>
      <c r="M53" s="184"/>
      <c r="N53" s="184"/>
      <c r="O53" s="40"/>
      <c r="P53" s="185"/>
    </row>
    <row r="54" spans="1:16" s="23" customFormat="1" ht="12.75" customHeight="1" x14ac:dyDescent="0.2">
      <c r="A54" s="182"/>
      <c r="B54" s="40"/>
      <c r="C54" s="183"/>
      <c r="D54" s="183"/>
      <c r="E54" s="799" t="str">
        <f>Translations!$B$118</f>
        <v>Who can we contact about your monitoring methodology plan?</v>
      </c>
      <c r="F54" s="799"/>
      <c r="G54" s="799"/>
      <c r="H54" s="799"/>
      <c r="I54" s="799"/>
      <c r="J54" s="799"/>
      <c r="K54" s="799"/>
      <c r="L54" s="799"/>
      <c r="M54" s="184"/>
      <c r="N54" s="184"/>
      <c r="O54" s="40"/>
      <c r="P54" s="185"/>
    </row>
    <row r="55" spans="1:16" s="23" customFormat="1" ht="24.75" customHeight="1" x14ac:dyDescent="0.2">
      <c r="A55" s="182"/>
      <c r="B55" s="40"/>
      <c r="C55" s="183"/>
      <c r="D55" s="153"/>
      <c r="E55" s="800" t="str">
        <f>Translations!$B$119</f>
        <v xml:space="preserve">It will help us to have someone who we can contact directly with any questions about your monitoring methodology plan. The persons you name should have the authority to act on behalf of the operator. </v>
      </c>
      <c r="F55" s="800"/>
      <c r="G55" s="800"/>
      <c r="H55" s="800"/>
      <c r="I55" s="800"/>
      <c r="J55" s="800"/>
      <c r="K55" s="800"/>
      <c r="L55" s="800"/>
      <c r="M55" s="184"/>
      <c r="N55" s="184"/>
      <c r="O55" s="40"/>
      <c r="P55" s="185"/>
    </row>
    <row r="56" spans="1:16" s="23" customFormat="1" ht="4.9000000000000004" customHeight="1" x14ac:dyDescent="0.2">
      <c r="A56" s="182"/>
      <c r="B56" s="40"/>
      <c r="C56" s="183"/>
      <c r="D56" s="255"/>
      <c r="E56" s="154"/>
      <c r="F56" s="255"/>
      <c r="G56" s="255"/>
      <c r="H56" s="184"/>
      <c r="I56" s="19"/>
      <c r="J56" s="184"/>
      <c r="K56" s="184"/>
      <c r="L56" s="184"/>
      <c r="M56" s="184"/>
      <c r="N56" s="184"/>
      <c r="O56" s="40"/>
      <c r="P56" s="185"/>
    </row>
    <row r="57" spans="1:16" s="23" customFormat="1" ht="12.75" customHeight="1" x14ac:dyDescent="0.2">
      <c r="A57" s="182"/>
      <c r="B57" s="40"/>
      <c r="C57" s="183"/>
      <c r="D57" s="255" t="s">
        <v>146</v>
      </c>
      <c r="E57" s="255" t="str">
        <f>Translations!$B$120</f>
        <v>Primary contact:</v>
      </c>
      <c r="F57" s="255"/>
      <c r="G57" s="19" t="str">
        <f>Translations!$B$121</f>
        <v>Title:</v>
      </c>
      <c r="H57" s="184"/>
      <c r="I57" s="790"/>
      <c r="J57" s="790"/>
      <c r="K57" s="790"/>
      <c r="L57" s="789"/>
      <c r="M57" s="154"/>
      <c r="N57" s="184"/>
      <c r="O57" s="40"/>
      <c r="P57" s="185"/>
    </row>
    <row r="58" spans="1:16" s="23" customFormat="1" ht="12.75" customHeight="1" x14ac:dyDescent="0.2">
      <c r="A58" s="182"/>
      <c r="B58" s="40"/>
      <c r="C58" s="183"/>
      <c r="D58" s="183"/>
      <c r="E58" s="184"/>
      <c r="F58" s="184"/>
      <c r="G58" s="19" t="str">
        <f>Translations!$B$122</f>
        <v>First Name:</v>
      </c>
      <c r="H58" s="184"/>
      <c r="I58" s="790"/>
      <c r="J58" s="790"/>
      <c r="K58" s="790"/>
      <c r="L58" s="789"/>
      <c r="M58" s="184"/>
      <c r="N58" s="184"/>
      <c r="O58" s="40"/>
      <c r="P58" s="185"/>
    </row>
    <row r="59" spans="1:16" s="23" customFormat="1" ht="12.75" customHeight="1" x14ac:dyDescent="0.2">
      <c r="A59" s="182"/>
      <c r="B59" s="40"/>
      <c r="C59" s="183"/>
      <c r="D59" s="183"/>
      <c r="E59" s="184"/>
      <c r="F59" s="184"/>
      <c r="G59" s="19" t="str">
        <f>Translations!$B$123</f>
        <v>Surname:</v>
      </c>
      <c r="H59" s="184"/>
      <c r="I59" s="790"/>
      <c r="J59" s="790"/>
      <c r="K59" s="790"/>
      <c r="L59" s="789"/>
      <c r="M59" s="184"/>
      <c r="N59" s="184"/>
      <c r="O59" s="40"/>
      <c r="P59" s="185"/>
    </row>
    <row r="60" spans="1:16" s="23" customFormat="1" ht="12.75" customHeight="1" x14ac:dyDescent="0.2">
      <c r="A60" s="182"/>
      <c r="B60" s="40"/>
      <c r="C60" s="183"/>
      <c r="D60" s="183"/>
      <c r="E60" s="184"/>
      <c r="F60" s="184"/>
      <c r="G60" s="19" t="str">
        <f>Translations!$B$124</f>
        <v>Job title:</v>
      </c>
      <c r="H60" s="184"/>
      <c r="I60" s="790"/>
      <c r="J60" s="790"/>
      <c r="K60" s="790"/>
      <c r="L60" s="789"/>
      <c r="M60" s="184"/>
      <c r="N60" s="184"/>
      <c r="O60" s="40"/>
      <c r="P60" s="185"/>
    </row>
    <row r="61" spans="1:16" s="23" customFormat="1" ht="12.75" customHeight="1" x14ac:dyDescent="0.2">
      <c r="A61" s="182"/>
      <c r="B61" s="40"/>
      <c r="C61" s="183"/>
      <c r="D61" s="183"/>
      <c r="E61" s="184"/>
      <c r="F61" s="184"/>
      <c r="G61" s="19" t="str">
        <f>Translations!$B$125</f>
        <v>Organisation name (if different from the operator):</v>
      </c>
      <c r="H61" s="42"/>
      <c r="I61" s="184"/>
      <c r="J61" s="184"/>
      <c r="K61" s="184"/>
      <c r="L61" s="184"/>
      <c r="M61" s="184"/>
      <c r="N61" s="184"/>
      <c r="O61" s="40"/>
      <c r="P61" s="185"/>
    </row>
    <row r="62" spans="1:16" s="23" customFormat="1" ht="12.75" customHeight="1" x14ac:dyDescent="0.2">
      <c r="A62" s="182"/>
      <c r="B62" s="40"/>
      <c r="C62" s="183"/>
      <c r="D62" s="183"/>
      <c r="E62" s="184"/>
      <c r="F62" s="184"/>
      <c r="G62" s="19"/>
      <c r="H62" s="184"/>
      <c r="I62" s="790"/>
      <c r="J62" s="790"/>
      <c r="K62" s="790"/>
      <c r="L62" s="789"/>
      <c r="M62" s="184"/>
      <c r="N62" s="184"/>
      <c r="O62" s="40"/>
      <c r="P62" s="185"/>
    </row>
    <row r="63" spans="1:16" s="23" customFormat="1" ht="12.75" customHeight="1" x14ac:dyDescent="0.2">
      <c r="A63" s="182"/>
      <c r="B63" s="40"/>
      <c r="C63" s="183"/>
      <c r="D63" s="183"/>
      <c r="E63" s="184"/>
      <c r="F63" s="184"/>
      <c r="G63" s="19" t="str">
        <f>Translations!$B$126</f>
        <v>Telephone number:</v>
      </c>
      <c r="H63" s="184"/>
      <c r="I63" s="790"/>
      <c r="J63" s="790"/>
      <c r="K63" s="790"/>
      <c r="L63" s="789"/>
      <c r="M63" s="184"/>
      <c r="N63" s="184"/>
      <c r="O63" s="40"/>
      <c r="P63" s="185"/>
    </row>
    <row r="64" spans="1:16" s="23" customFormat="1" ht="12.75" customHeight="1" x14ac:dyDescent="0.2">
      <c r="A64" s="182"/>
      <c r="B64" s="40"/>
      <c r="C64" s="183"/>
      <c r="D64" s="183"/>
      <c r="E64" s="184"/>
      <c r="F64" s="184"/>
      <c r="G64" s="19" t="str">
        <f>Translations!$B$127</f>
        <v>Email address:</v>
      </c>
      <c r="H64" s="184"/>
      <c r="I64" s="790"/>
      <c r="J64" s="790"/>
      <c r="K64" s="790"/>
      <c r="L64" s="789"/>
      <c r="M64" s="184"/>
      <c r="N64" s="184"/>
      <c r="O64" s="40"/>
      <c r="P64" s="185"/>
    </row>
    <row r="65" spans="1:17" s="23" customFormat="1" ht="12.75" customHeight="1" x14ac:dyDescent="0.2">
      <c r="A65" s="182"/>
      <c r="B65" s="40"/>
      <c r="C65" s="183"/>
      <c r="D65" s="183"/>
      <c r="E65" s="155"/>
      <c r="F65" s="184"/>
      <c r="G65" s="184"/>
      <c r="H65" s="184"/>
      <c r="I65" s="184"/>
      <c r="J65" s="184"/>
      <c r="K65" s="184"/>
      <c r="L65" s="184"/>
      <c r="M65" s="184"/>
      <c r="N65" s="184"/>
      <c r="O65" s="40"/>
      <c r="P65" s="185"/>
    </row>
    <row r="66" spans="1:17" s="23" customFormat="1" ht="12.75" customHeight="1" x14ac:dyDescent="0.2">
      <c r="A66" s="182"/>
      <c r="B66" s="40"/>
      <c r="C66" s="183"/>
      <c r="D66" s="255" t="s">
        <v>147</v>
      </c>
      <c r="E66" s="255" t="str">
        <f>Translations!$B$128</f>
        <v>Alternative contact:</v>
      </c>
      <c r="F66" s="184"/>
      <c r="G66" s="19" t="str">
        <f>Translations!$B$121</f>
        <v>Title:</v>
      </c>
      <c r="H66" s="184"/>
      <c r="I66" s="788"/>
      <c r="J66" s="788"/>
      <c r="K66" s="788"/>
      <c r="L66" s="789"/>
      <c r="M66" s="184"/>
      <c r="N66" s="184"/>
      <c r="O66" s="40"/>
      <c r="P66" s="185"/>
    </row>
    <row r="67" spans="1:17" s="23" customFormat="1" ht="12.75" customHeight="1" x14ac:dyDescent="0.2">
      <c r="A67" s="182"/>
      <c r="B67" s="40"/>
      <c r="C67" s="183"/>
      <c r="D67" s="183"/>
      <c r="E67" s="155"/>
      <c r="F67" s="184"/>
      <c r="G67" s="19" t="str">
        <f>Translations!$B$122</f>
        <v>First Name:</v>
      </c>
      <c r="H67" s="184"/>
      <c r="I67" s="788"/>
      <c r="J67" s="788"/>
      <c r="K67" s="788"/>
      <c r="L67" s="789"/>
      <c r="M67" s="184"/>
      <c r="N67" s="184"/>
      <c r="O67" s="40"/>
      <c r="P67" s="185"/>
    </row>
    <row r="68" spans="1:17" s="23" customFormat="1" ht="12.75" customHeight="1" x14ac:dyDescent="0.2">
      <c r="A68" s="182"/>
      <c r="B68" s="40"/>
      <c r="C68" s="183"/>
      <c r="D68" s="183"/>
      <c r="E68" s="155"/>
      <c r="F68" s="184"/>
      <c r="G68" s="19" t="str">
        <f>Translations!$B$123</f>
        <v>Surname:</v>
      </c>
      <c r="H68" s="184"/>
      <c r="I68" s="788"/>
      <c r="J68" s="788"/>
      <c r="K68" s="788"/>
      <c r="L68" s="789"/>
      <c r="M68" s="184"/>
      <c r="N68" s="184"/>
      <c r="O68" s="40"/>
      <c r="P68" s="185"/>
    </row>
    <row r="69" spans="1:17" s="23" customFormat="1" ht="12.75" customHeight="1" x14ac:dyDescent="0.2">
      <c r="A69" s="182"/>
      <c r="B69" s="40"/>
      <c r="C69" s="183"/>
      <c r="D69" s="183"/>
      <c r="E69" s="155"/>
      <c r="F69" s="184"/>
      <c r="G69" s="19" t="str">
        <f>Translations!$B$124</f>
        <v>Job title:</v>
      </c>
      <c r="H69" s="184"/>
      <c r="I69" s="788"/>
      <c r="J69" s="788"/>
      <c r="K69" s="788"/>
      <c r="L69" s="789"/>
      <c r="M69" s="184"/>
      <c r="N69" s="184"/>
      <c r="O69" s="40"/>
      <c r="P69" s="185"/>
    </row>
    <row r="70" spans="1:17" s="23" customFormat="1" ht="12.75" customHeight="1" x14ac:dyDescent="0.2">
      <c r="A70" s="182"/>
      <c r="B70" s="40"/>
      <c r="C70" s="183"/>
      <c r="D70" s="183"/>
      <c r="E70" s="155"/>
      <c r="F70" s="184"/>
      <c r="G70" s="19" t="str">
        <f>Translations!$B$125</f>
        <v>Organisation name (if different from the operator):</v>
      </c>
      <c r="H70" s="42"/>
      <c r="I70" s="184"/>
      <c r="J70" s="184"/>
      <c r="K70" s="184"/>
      <c r="L70" s="184"/>
      <c r="M70" s="184"/>
      <c r="N70" s="184"/>
      <c r="O70" s="40"/>
      <c r="P70" s="185"/>
    </row>
    <row r="71" spans="1:17" s="23" customFormat="1" ht="12.75" customHeight="1" x14ac:dyDescent="0.2">
      <c r="A71" s="182"/>
      <c r="B71" s="40"/>
      <c r="C71" s="183"/>
      <c r="D71" s="183"/>
      <c r="E71" s="155"/>
      <c r="F71" s="184"/>
      <c r="G71" s="19"/>
      <c r="H71" s="184"/>
      <c r="I71" s="788"/>
      <c r="J71" s="788"/>
      <c r="K71" s="788"/>
      <c r="L71" s="789"/>
      <c r="M71" s="184"/>
      <c r="N71" s="184"/>
      <c r="O71" s="40"/>
      <c r="P71" s="185"/>
    </row>
    <row r="72" spans="1:17" s="23" customFormat="1" ht="12.75" customHeight="1" x14ac:dyDescent="0.2">
      <c r="A72" s="182"/>
      <c r="B72" s="40"/>
      <c r="C72" s="183"/>
      <c r="D72" s="183"/>
      <c r="E72" s="155"/>
      <c r="F72" s="184"/>
      <c r="G72" s="19" t="str">
        <f>Translations!$B$126</f>
        <v>Telephone number:</v>
      </c>
      <c r="H72" s="184"/>
      <c r="I72" s="788"/>
      <c r="J72" s="788"/>
      <c r="K72" s="788"/>
      <c r="L72" s="789"/>
      <c r="M72" s="184"/>
      <c r="N72" s="184"/>
      <c r="O72" s="40"/>
      <c r="P72" s="185"/>
    </row>
    <row r="73" spans="1:17" s="23" customFormat="1" ht="12.75" customHeight="1" x14ac:dyDescent="0.2">
      <c r="A73" s="182"/>
      <c r="B73" s="40"/>
      <c r="C73" s="183"/>
      <c r="D73" s="183"/>
      <c r="E73" s="155"/>
      <c r="F73" s="184"/>
      <c r="G73" s="19" t="str">
        <f>Translations!$B$127</f>
        <v>Email address:</v>
      </c>
      <c r="H73" s="184"/>
      <c r="I73" s="788"/>
      <c r="J73" s="788"/>
      <c r="K73" s="788"/>
      <c r="L73" s="789"/>
      <c r="M73" s="184"/>
      <c r="N73" s="184"/>
      <c r="O73" s="40"/>
      <c r="P73" s="185"/>
    </row>
    <row r="74" spans="1:17" ht="12.75" customHeight="1" x14ac:dyDescent="0.2"/>
    <row r="75" spans="1:17" ht="12.75" customHeight="1" x14ac:dyDescent="0.2">
      <c r="P75" s="295"/>
    </row>
    <row r="76" spans="1:17" s="23" customFormat="1" ht="12.75" customHeight="1" x14ac:dyDescent="0.2">
      <c r="A76" s="21"/>
      <c r="B76" s="40"/>
      <c r="C76" s="40"/>
      <c r="D76" s="786" t="str">
        <f>Translations!$B$75</f>
        <v xml:space="preserve">&lt;&lt;&lt; Click here to proceed to next sheet &gt;&gt;&gt; </v>
      </c>
      <c r="E76" s="786"/>
      <c r="F76" s="786"/>
      <c r="G76" s="786"/>
      <c r="H76" s="786"/>
      <c r="I76" s="786"/>
      <c r="J76" s="786"/>
      <c r="K76" s="786"/>
      <c r="L76" s="786"/>
      <c r="M76" s="786"/>
      <c r="N76" s="786"/>
      <c r="O76" s="22"/>
      <c r="P76" s="21"/>
      <c r="Q76" s="294"/>
    </row>
    <row r="77" spans="1:17" s="23" customFormat="1" ht="12.75" customHeight="1" x14ac:dyDescent="0.2">
      <c r="A77" s="21"/>
      <c r="B77" s="40"/>
      <c r="C77" s="40"/>
      <c r="D77" s="40"/>
      <c r="E77" s="40"/>
      <c r="F77" s="40"/>
      <c r="G77" s="40"/>
      <c r="H77" s="40"/>
      <c r="I77" s="40"/>
      <c r="J77" s="40"/>
      <c r="K77" s="40"/>
      <c r="L77" s="40"/>
      <c r="M77" s="40"/>
      <c r="N77" s="40"/>
      <c r="O77" s="40"/>
      <c r="P77" s="21"/>
      <c r="Q77" s="294"/>
    </row>
    <row r="78" spans="1:17" s="23" customFormat="1" ht="12.75" hidden="1" x14ac:dyDescent="0.25">
      <c r="A78" s="26" t="s">
        <v>437</v>
      </c>
      <c r="B78" s="26" t="s">
        <v>466</v>
      </c>
      <c r="C78" s="26" t="s">
        <v>466</v>
      </c>
      <c r="D78" s="26" t="s">
        <v>466</v>
      </c>
      <c r="E78" s="26" t="s">
        <v>466</v>
      </c>
      <c r="F78" s="26" t="s">
        <v>466</v>
      </c>
      <c r="G78" s="26" t="s">
        <v>466</v>
      </c>
      <c r="H78" s="26" t="s">
        <v>466</v>
      </c>
      <c r="I78" s="26" t="s">
        <v>466</v>
      </c>
      <c r="J78" s="26" t="s">
        <v>466</v>
      </c>
      <c r="K78" s="26" t="s">
        <v>466</v>
      </c>
      <c r="L78" s="26" t="s">
        <v>466</v>
      </c>
      <c r="M78" s="26" t="s">
        <v>466</v>
      </c>
      <c r="N78" s="26" t="s">
        <v>466</v>
      </c>
      <c r="O78" s="26" t="s">
        <v>466</v>
      </c>
      <c r="P78" s="21"/>
    </row>
    <row r="79" spans="1:17" s="23" customFormat="1" hidden="1" x14ac:dyDescent="0.2">
      <c r="A79" s="26" t="s">
        <v>437</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9" width="11.42578125" style="185" hidden="1" customWidth="1"/>
    <col min="20" max="16384" width="11.42578125" style="294"/>
  </cols>
  <sheetData>
    <row r="1" spans="1:24" ht="15" hidden="1" thickBot="1" x14ac:dyDescent="0.25">
      <c r="A1" s="185" t="s">
        <v>437</v>
      </c>
      <c r="B1" s="21"/>
      <c r="C1" s="21"/>
      <c r="D1" s="21"/>
      <c r="E1" s="21"/>
      <c r="F1" s="21"/>
      <c r="G1" s="21"/>
      <c r="H1" s="21"/>
      <c r="I1" s="21"/>
      <c r="J1" s="21"/>
      <c r="K1" s="21"/>
      <c r="L1" s="21"/>
      <c r="M1" s="21"/>
      <c r="N1" s="21"/>
      <c r="O1" s="21"/>
      <c r="P1" s="185" t="s">
        <v>437</v>
      </c>
      <c r="Q1" s="185" t="s">
        <v>437</v>
      </c>
      <c r="R1" s="185" t="s">
        <v>437</v>
      </c>
      <c r="S1" s="185" t="s">
        <v>437</v>
      </c>
    </row>
    <row r="2" spans="1:24" ht="15" thickBot="1" x14ac:dyDescent="0.25">
      <c r="A2" s="21"/>
      <c r="B2" s="772" t="str">
        <f>Translations!$B$129</f>
        <v>C. 
InstDescription</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c r="O2" s="22"/>
      <c r="P2" s="44"/>
      <c r="Q2" s="44"/>
      <c r="R2" s="44"/>
      <c r="S2" s="44"/>
    </row>
    <row r="3" spans="1:24" ht="15" thickBot="1" x14ac:dyDescent="0.25">
      <c r="A3" s="21"/>
      <c r="B3" s="775"/>
      <c r="C3" s="776"/>
      <c r="D3" s="777"/>
      <c r="E3" s="693" t="str">
        <f>Translations!$B$4</f>
        <v>Top of sheet</v>
      </c>
      <c r="F3" s="764"/>
      <c r="G3" s="895" t="str">
        <f>Translations!$B$130</f>
        <v>List of sub-installations</v>
      </c>
      <c r="H3" s="896"/>
      <c r="I3" s="896" t="str">
        <f>Translations!$B$131</f>
        <v>Description</v>
      </c>
      <c r="J3" s="896"/>
      <c r="K3" s="896" t="str">
        <f>Translations!$B$132</f>
        <v>Technical connections</v>
      </c>
      <c r="L3" s="896"/>
      <c r="M3" s="766"/>
      <c r="N3" s="766"/>
      <c r="O3" s="22"/>
    </row>
    <row r="4" spans="1:24" ht="15" thickBot="1" x14ac:dyDescent="0.25">
      <c r="A4" s="21"/>
      <c r="B4" s="778"/>
      <c r="C4" s="779"/>
      <c r="D4" s="780"/>
      <c r="E4" s="693" t="str">
        <f>Translations!$B$5</f>
        <v>End of sheet</v>
      </c>
      <c r="F4" s="693"/>
      <c r="G4" s="771"/>
      <c r="H4" s="768"/>
      <c r="I4" s="768"/>
      <c r="J4" s="768"/>
      <c r="K4" s="768"/>
      <c r="L4" s="768"/>
      <c r="M4" s="767"/>
      <c r="N4" s="768"/>
      <c r="O4" s="22"/>
    </row>
    <row r="5" spans="1:24" ht="12.75" customHeight="1" x14ac:dyDescent="0.2">
      <c r="A5" s="21"/>
      <c r="O5" s="22"/>
    </row>
    <row r="6" spans="1:24" ht="18" x14ac:dyDescent="0.2">
      <c r="C6" s="2" t="s">
        <v>383</v>
      </c>
      <c r="D6" s="769" t="str">
        <f>Translations!$B$133</f>
        <v>INSTALLATION DESCRIPTION</v>
      </c>
      <c r="E6" s="769"/>
      <c r="F6" s="769"/>
      <c r="G6" s="769"/>
      <c r="H6" s="769"/>
      <c r="I6" s="769"/>
      <c r="J6" s="769"/>
      <c r="K6" s="769"/>
      <c r="L6" s="769"/>
      <c r="M6" s="769"/>
      <c r="N6" s="769"/>
      <c r="P6" s="295"/>
      <c r="Q6" s="295"/>
      <c r="R6" s="295"/>
      <c r="S6" s="295"/>
    </row>
    <row r="7" spans="1:24" ht="12.75" customHeight="1" x14ac:dyDescent="0.2"/>
    <row r="8" spans="1:24" ht="16.5" customHeight="1" x14ac:dyDescent="0.2">
      <c r="C8" s="292" t="s">
        <v>144</v>
      </c>
      <c r="D8" s="892" t="str">
        <f>Translations!$B$130</f>
        <v>List of sub-installations</v>
      </c>
      <c r="E8" s="892"/>
      <c r="F8" s="892"/>
      <c r="G8" s="892"/>
      <c r="H8" s="892"/>
      <c r="I8" s="892"/>
      <c r="J8" s="892"/>
      <c r="K8" s="892"/>
      <c r="L8" s="892"/>
      <c r="M8" s="892"/>
      <c r="N8" s="892"/>
      <c r="P8" s="295"/>
      <c r="Q8" s="295"/>
      <c r="R8" s="295"/>
      <c r="S8" s="295"/>
    </row>
    <row r="9" spans="1:24" ht="12.75" customHeight="1" x14ac:dyDescent="0.2"/>
    <row r="10" spans="1:24" ht="15" customHeight="1" x14ac:dyDescent="0.2">
      <c r="C10" s="157">
        <v>1</v>
      </c>
      <c r="D10" s="798" t="str">
        <f>Translations!$B$134</f>
        <v>Product benchmark sub-installations</v>
      </c>
      <c r="E10" s="798"/>
      <c r="F10" s="798"/>
      <c r="G10" s="798"/>
      <c r="H10" s="798"/>
      <c r="I10" s="798"/>
      <c r="J10" s="798"/>
      <c r="K10" s="798"/>
      <c r="L10" s="798"/>
      <c r="M10" s="798"/>
      <c r="N10" s="798"/>
    </row>
    <row r="11" spans="1:24" ht="5.0999999999999996" customHeight="1" x14ac:dyDescent="0.2">
      <c r="D11" s="897"/>
      <c r="E11" s="897"/>
      <c r="F11" s="897"/>
      <c r="G11" s="897"/>
      <c r="H11" s="897"/>
      <c r="I11" s="897"/>
      <c r="J11" s="897"/>
      <c r="K11" s="897"/>
      <c r="L11" s="897"/>
      <c r="M11" s="897"/>
      <c r="N11" s="897"/>
    </row>
    <row r="12" spans="1:24" s="23" customFormat="1" ht="12.75" customHeight="1" x14ac:dyDescent="0.2">
      <c r="A12" s="26"/>
      <c r="B12" s="40"/>
      <c r="C12" s="40"/>
      <c r="D12" s="42"/>
      <c r="E12" s="817" t="str">
        <f>Translations!$B$135</f>
        <v>For each type of product, only one sub-installation may be chosen. Similar products which are covered by the same product benchmark in Annex I of the FAR are aggregated.</v>
      </c>
      <c r="F12" s="871"/>
      <c r="G12" s="871"/>
      <c r="H12" s="871"/>
      <c r="I12" s="871"/>
      <c r="J12" s="871"/>
      <c r="K12" s="871"/>
      <c r="L12" s="871"/>
      <c r="M12" s="871"/>
      <c r="N12" s="871"/>
      <c r="O12" s="40"/>
      <c r="P12" s="21"/>
      <c r="Q12" s="21"/>
      <c r="R12" s="21"/>
      <c r="S12" s="21"/>
      <c r="T12" s="294"/>
      <c r="U12" s="294"/>
      <c r="V12" s="294"/>
      <c r="W12" s="294"/>
      <c r="X12" s="294"/>
    </row>
    <row r="13" spans="1:24" s="23" customFormat="1" ht="15" x14ac:dyDescent="0.2">
      <c r="A13" s="26"/>
      <c r="B13" s="40"/>
      <c r="C13" s="40"/>
      <c r="D13" s="42"/>
      <c r="E13" s="817" t="str">
        <f>Translations!$B$136</f>
        <v>The status regarding the exposure to significant risk of carbon leakage ("CL") is based on &lt;ADD REFERENCE TO CLL ACT&gt;.</v>
      </c>
      <c r="F13" s="871"/>
      <c r="G13" s="871"/>
      <c r="H13" s="871"/>
      <c r="I13" s="871"/>
      <c r="J13" s="871"/>
      <c r="K13" s="871"/>
      <c r="L13" s="871"/>
      <c r="M13" s="871"/>
      <c r="N13" s="871"/>
      <c r="O13" s="40"/>
      <c r="P13" s="21"/>
      <c r="Q13" s="21"/>
      <c r="R13" s="21"/>
      <c r="S13" s="21"/>
      <c r="T13" s="294"/>
      <c r="U13" s="294"/>
      <c r="V13" s="294"/>
      <c r="W13" s="294"/>
      <c r="X13" s="294"/>
    </row>
    <row r="14" spans="1:24" s="23" customFormat="1" ht="15" x14ac:dyDescent="0.2">
      <c r="A14" s="26"/>
      <c r="B14" s="40"/>
      <c r="C14" s="40"/>
      <c r="D14" s="42"/>
      <c r="E14" s="817" t="str">
        <f>Translations!$B$137</f>
        <v>Every sub-installation name may occur only once. Otherwise some parts of this template will not function properly.</v>
      </c>
      <c r="F14" s="871"/>
      <c r="G14" s="871"/>
      <c r="H14" s="871"/>
      <c r="I14" s="871"/>
      <c r="J14" s="871"/>
      <c r="K14" s="871"/>
      <c r="L14" s="871"/>
      <c r="M14" s="871"/>
      <c r="N14" s="871"/>
      <c r="O14" s="40"/>
      <c r="P14" s="21"/>
      <c r="Q14" s="21"/>
      <c r="R14" s="21"/>
      <c r="S14" s="21"/>
      <c r="T14" s="294"/>
      <c r="U14" s="294"/>
      <c r="V14" s="294"/>
      <c r="W14" s="294"/>
      <c r="X14" s="294"/>
    </row>
    <row r="15" spans="1:24" ht="12.75" customHeight="1" x14ac:dyDescent="0.2">
      <c r="E15" s="893" t="str">
        <f>Translations!$B$138</f>
        <v>Please note that the correct entries here are essential for all subsequent inputs dealing with sub-installations.</v>
      </c>
      <c r="F15" s="894"/>
      <c r="G15" s="894"/>
      <c r="H15" s="894"/>
      <c r="I15" s="894"/>
      <c r="J15" s="894"/>
      <c r="K15" s="894"/>
      <c r="L15" s="894"/>
      <c r="M15" s="894"/>
      <c r="N15" s="894"/>
    </row>
    <row r="16" spans="1:24" ht="12.75" customHeight="1" thickBot="1" x14ac:dyDescent="0.25">
      <c r="D16" s="4" t="str">
        <f>Translations!$B$139</f>
        <v>No.</v>
      </c>
      <c r="E16" s="907" t="str">
        <f>Translations!$B$140</f>
        <v>Product type</v>
      </c>
      <c r="F16" s="908"/>
      <c r="G16" s="908"/>
      <c r="H16" s="908"/>
      <c r="I16" s="908"/>
      <c r="J16" s="908"/>
      <c r="K16" s="909"/>
      <c r="L16" s="360" t="str">
        <f>Translations!$B$141</f>
        <v>CL exposed?</v>
      </c>
      <c r="P16" s="32" t="s">
        <v>248</v>
      </c>
      <c r="Q16" s="32" t="s">
        <v>249</v>
      </c>
      <c r="R16" s="32" t="s">
        <v>8</v>
      </c>
      <c r="S16" s="32" t="s">
        <v>250</v>
      </c>
    </row>
    <row r="17" spans="1:24" ht="12.75" customHeight="1" x14ac:dyDescent="0.2">
      <c r="D17" s="7">
        <v>1</v>
      </c>
      <c r="E17" s="910"/>
      <c r="F17" s="911"/>
      <c r="G17" s="911"/>
      <c r="H17" s="911"/>
      <c r="I17" s="911"/>
      <c r="J17" s="911"/>
      <c r="K17" s="912"/>
      <c r="L17" s="361" t="str">
        <f t="shared" ref="L17:L26" si="0">IF(P17=Euconst_NA,Euconst_NA,INDEX(EUconst_BMlistCLstatus,P17))</f>
        <v>N.A.</v>
      </c>
      <c r="P17" s="33" t="str">
        <f t="shared" ref="P17:P26" si="1">IF(ISBLANK($E17),Euconst_NA,MATCH($E17,EUconst_BMlistNames,0))</f>
        <v>N.A.</v>
      </c>
      <c r="Q17" s="34" t="str">
        <f>IF(ISNUMBER(P17),COUNT(P17:P$17),"")</f>
        <v/>
      </c>
      <c r="R17" s="33" t="str">
        <f t="shared" ref="R17:R26" si="2">IF(P17=Euconst_NA,EUconst_Tons,INDEX(EUconst_BMlistUnits,P17))</f>
        <v>tonnes</v>
      </c>
      <c r="S17" s="34" t="str">
        <f t="shared" ref="S17:S26" si="3">IF(ISBLANK(E17),"",COUNTIF($E$17:$E$26,E17))</f>
        <v/>
      </c>
    </row>
    <row r="18" spans="1:24" ht="12.75" customHeight="1" x14ac:dyDescent="0.2">
      <c r="D18" s="6">
        <v>2</v>
      </c>
      <c r="E18" s="881"/>
      <c r="F18" s="882"/>
      <c r="G18" s="882"/>
      <c r="H18" s="882"/>
      <c r="I18" s="882"/>
      <c r="J18" s="882"/>
      <c r="K18" s="883"/>
      <c r="L18" s="362" t="str">
        <f t="shared" si="0"/>
        <v>N.A.</v>
      </c>
      <c r="P18" s="33" t="str">
        <f t="shared" si="1"/>
        <v>N.A.</v>
      </c>
      <c r="Q18" s="35" t="str">
        <f>IF(ISNUMBER(P18),COUNT(P$17:P18),"")</f>
        <v/>
      </c>
      <c r="R18" s="33" t="str">
        <f t="shared" si="2"/>
        <v>tonnes</v>
      </c>
      <c r="S18" s="35" t="str">
        <f t="shared" si="3"/>
        <v/>
      </c>
    </row>
    <row r="19" spans="1:24" ht="12.75" customHeight="1" x14ac:dyDescent="0.2">
      <c r="D19" s="6">
        <v>3</v>
      </c>
      <c r="E19" s="881"/>
      <c r="F19" s="882"/>
      <c r="G19" s="882"/>
      <c r="H19" s="882"/>
      <c r="I19" s="882"/>
      <c r="J19" s="882"/>
      <c r="K19" s="883"/>
      <c r="L19" s="362" t="str">
        <f t="shared" si="0"/>
        <v>N.A.</v>
      </c>
      <c r="P19" s="33" t="str">
        <f t="shared" si="1"/>
        <v>N.A.</v>
      </c>
      <c r="Q19" s="35" t="str">
        <f>IF(ISNUMBER(P19),COUNT(P$17:P19),"")</f>
        <v/>
      </c>
      <c r="R19" s="33" t="str">
        <f t="shared" si="2"/>
        <v>tonnes</v>
      </c>
      <c r="S19" s="35" t="str">
        <f t="shared" si="3"/>
        <v/>
      </c>
    </row>
    <row r="20" spans="1:24" ht="12.75" customHeight="1" x14ac:dyDescent="0.2">
      <c r="D20" s="6">
        <v>4</v>
      </c>
      <c r="E20" s="881"/>
      <c r="F20" s="882"/>
      <c r="G20" s="882"/>
      <c r="H20" s="882"/>
      <c r="I20" s="882"/>
      <c r="J20" s="882"/>
      <c r="K20" s="883"/>
      <c r="L20" s="362" t="str">
        <f t="shared" si="0"/>
        <v>N.A.</v>
      </c>
      <c r="P20" s="33" t="str">
        <f t="shared" si="1"/>
        <v>N.A.</v>
      </c>
      <c r="Q20" s="35" t="str">
        <f>IF(ISNUMBER(P20),COUNT(P$17:P20),"")</f>
        <v/>
      </c>
      <c r="R20" s="33" t="str">
        <f t="shared" si="2"/>
        <v>tonnes</v>
      </c>
      <c r="S20" s="35" t="str">
        <f t="shared" si="3"/>
        <v/>
      </c>
    </row>
    <row r="21" spans="1:24" ht="12.75" customHeight="1" x14ac:dyDescent="0.2">
      <c r="D21" s="6">
        <v>5</v>
      </c>
      <c r="E21" s="881"/>
      <c r="F21" s="882"/>
      <c r="G21" s="882"/>
      <c r="H21" s="882"/>
      <c r="I21" s="882"/>
      <c r="J21" s="882"/>
      <c r="K21" s="883"/>
      <c r="L21" s="362" t="str">
        <f t="shared" si="0"/>
        <v>N.A.</v>
      </c>
      <c r="P21" s="33" t="str">
        <f t="shared" si="1"/>
        <v>N.A.</v>
      </c>
      <c r="Q21" s="35" t="str">
        <f>IF(ISNUMBER(P21),COUNT(P$17:P21),"")</f>
        <v/>
      </c>
      <c r="R21" s="33" t="str">
        <f t="shared" si="2"/>
        <v>tonnes</v>
      </c>
      <c r="S21" s="35" t="str">
        <f t="shared" si="3"/>
        <v/>
      </c>
    </row>
    <row r="22" spans="1:24" ht="12.75" customHeight="1" x14ac:dyDescent="0.2">
      <c r="D22" s="6">
        <v>6</v>
      </c>
      <c r="E22" s="881"/>
      <c r="F22" s="882"/>
      <c r="G22" s="882"/>
      <c r="H22" s="882"/>
      <c r="I22" s="882"/>
      <c r="J22" s="882"/>
      <c r="K22" s="883"/>
      <c r="L22" s="362" t="str">
        <f t="shared" si="0"/>
        <v>N.A.</v>
      </c>
      <c r="P22" s="33" t="str">
        <f t="shared" si="1"/>
        <v>N.A.</v>
      </c>
      <c r="Q22" s="35" t="str">
        <f>IF(ISNUMBER(P22),COUNT(P$17:P22),"")</f>
        <v/>
      </c>
      <c r="R22" s="33" t="str">
        <f t="shared" si="2"/>
        <v>tonnes</v>
      </c>
      <c r="S22" s="35" t="str">
        <f t="shared" si="3"/>
        <v/>
      </c>
    </row>
    <row r="23" spans="1:24" ht="12.75" customHeight="1" x14ac:dyDescent="0.2">
      <c r="D23" s="6">
        <v>7</v>
      </c>
      <c r="E23" s="881"/>
      <c r="F23" s="882"/>
      <c r="G23" s="882"/>
      <c r="H23" s="882"/>
      <c r="I23" s="882"/>
      <c r="J23" s="882"/>
      <c r="K23" s="883"/>
      <c r="L23" s="362" t="str">
        <f t="shared" si="0"/>
        <v>N.A.</v>
      </c>
      <c r="P23" s="33" t="str">
        <f t="shared" si="1"/>
        <v>N.A.</v>
      </c>
      <c r="Q23" s="35" t="str">
        <f>IF(ISNUMBER(P23),COUNT(P$17:P23),"")</f>
        <v/>
      </c>
      <c r="R23" s="33" t="str">
        <f t="shared" si="2"/>
        <v>tonnes</v>
      </c>
      <c r="S23" s="35" t="str">
        <f t="shared" si="3"/>
        <v/>
      </c>
    </row>
    <row r="24" spans="1:24" ht="12.75" customHeight="1" x14ac:dyDescent="0.2">
      <c r="D24" s="6">
        <v>8</v>
      </c>
      <c r="E24" s="881"/>
      <c r="F24" s="882"/>
      <c r="G24" s="882"/>
      <c r="H24" s="882"/>
      <c r="I24" s="882"/>
      <c r="J24" s="882"/>
      <c r="K24" s="883"/>
      <c r="L24" s="362" t="str">
        <f t="shared" si="0"/>
        <v>N.A.</v>
      </c>
      <c r="P24" s="33" t="str">
        <f t="shared" si="1"/>
        <v>N.A.</v>
      </c>
      <c r="Q24" s="35" t="str">
        <f>IF(ISNUMBER(P24),COUNT(P$17:P24),"")</f>
        <v/>
      </c>
      <c r="R24" s="33" t="str">
        <f t="shared" si="2"/>
        <v>tonnes</v>
      </c>
      <c r="S24" s="35" t="str">
        <f t="shared" si="3"/>
        <v/>
      </c>
    </row>
    <row r="25" spans="1:24" ht="12.75" customHeight="1" x14ac:dyDescent="0.2">
      <c r="D25" s="6">
        <v>9</v>
      </c>
      <c r="E25" s="881"/>
      <c r="F25" s="882"/>
      <c r="G25" s="882"/>
      <c r="H25" s="882"/>
      <c r="I25" s="882"/>
      <c r="J25" s="882"/>
      <c r="K25" s="883"/>
      <c r="L25" s="362" t="str">
        <f t="shared" si="0"/>
        <v>N.A.</v>
      </c>
      <c r="P25" s="33" t="str">
        <f t="shared" si="1"/>
        <v>N.A.</v>
      </c>
      <c r="Q25" s="35" t="str">
        <f>IF(ISNUMBER(P25),COUNT(P$17:P25),"")</f>
        <v/>
      </c>
      <c r="R25" s="33" t="str">
        <f t="shared" si="2"/>
        <v>tonnes</v>
      </c>
      <c r="S25" s="35" t="str">
        <f t="shared" si="3"/>
        <v/>
      </c>
    </row>
    <row r="26" spans="1:24" ht="12.75" customHeight="1" thickBot="1" x14ac:dyDescent="0.25">
      <c r="D26" s="3">
        <v>10</v>
      </c>
      <c r="E26" s="884"/>
      <c r="F26" s="885"/>
      <c r="G26" s="885"/>
      <c r="H26" s="885"/>
      <c r="I26" s="885"/>
      <c r="J26" s="885"/>
      <c r="K26" s="886"/>
      <c r="L26" s="363" t="str">
        <f t="shared" si="0"/>
        <v>N.A.</v>
      </c>
      <c r="P26" s="33" t="str">
        <f t="shared" si="1"/>
        <v>N.A.</v>
      </c>
      <c r="Q26" s="36" t="str">
        <f>IF(ISNUMBER(P26),COUNT(P$17:P26),"")</f>
        <v/>
      </c>
      <c r="R26" s="33" t="str">
        <f t="shared" si="2"/>
        <v>tonnes</v>
      </c>
      <c r="S26" s="36" t="str">
        <f t="shared" si="3"/>
        <v/>
      </c>
    </row>
    <row r="27" spans="1:24" ht="12.75" customHeight="1" x14ac:dyDescent="0.2">
      <c r="P27" s="296"/>
      <c r="Q27" s="296"/>
      <c r="R27" s="296"/>
      <c r="S27" s="296"/>
    </row>
    <row r="28" spans="1:24" ht="15" customHeight="1" x14ac:dyDescent="0.2">
      <c r="C28" s="157">
        <v>2</v>
      </c>
      <c r="D28" s="798" t="str">
        <f>Translations!$B$142</f>
        <v>Sub-installations with fall-back approaches</v>
      </c>
      <c r="E28" s="798"/>
      <c r="F28" s="798"/>
      <c r="G28" s="798"/>
      <c r="H28" s="798"/>
      <c r="I28" s="798"/>
      <c r="J28" s="798"/>
      <c r="K28" s="798"/>
      <c r="L28" s="798"/>
      <c r="M28" s="798"/>
      <c r="N28" s="798"/>
    </row>
    <row r="29" spans="1:24" ht="5.0999999999999996" customHeight="1" x14ac:dyDescent="0.2">
      <c r="D29" s="897"/>
      <c r="E29" s="897"/>
      <c r="F29" s="897"/>
      <c r="G29" s="897"/>
      <c r="H29" s="897"/>
      <c r="I29" s="897"/>
      <c r="J29" s="897"/>
      <c r="K29" s="897"/>
      <c r="L29" s="897"/>
      <c r="M29" s="897"/>
      <c r="N29" s="897"/>
    </row>
    <row r="30" spans="1:24" s="23" customFormat="1" ht="15" x14ac:dyDescent="0.2">
      <c r="A30" s="26"/>
      <c r="B30" s="40"/>
      <c r="C30" s="40"/>
      <c r="D30" s="42"/>
      <c r="E30" s="817" t="str">
        <f>Translations!$B$143</f>
        <v>For each type of fall-back approach, a maximum of two sub-installations may exist, one exposed to significant risk of carbon leakage, the other non-exposed.</v>
      </c>
      <c r="F30" s="871"/>
      <c r="G30" s="871"/>
      <c r="H30" s="871"/>
      <c r="I30" s="871"/>
      <c r="J30" s="871"/>
      <c r="K30" s="871"/>
      <c r="L30" s="871"/>
      <c r="M30" s="871"/>
      <c r="N30" s="871"/>
      <c r="O30" s="40"/>
      <c r="P30" s="185"/>
      <c r="Q30" s="185"/>
      <c r="R30" s="185"/>
      <c r="S30" s="21"/>
      <c r="T30" s="294"/>
      <c r="U30" s="294"/>
      <c r="V30" s="294"/>
      <c r="W30" s="294"/>
      <c r="X30" s="294"/>
    </row>
    <row r="31" spans="1:24" s="23" customFormat="1" ht="15" x14ac:dyDescent="0.2">
      <c r="A31" s="26"/>
      <c r="B31" s="40"/>
      <c r="C31" s="40"/>
      <c r="D31" s="42"/>
      <c r="E31" s="817" t="str">
        <f>Translations!$B$144</f>
        <v>As an exception to that rule, for measurable heat a third sub-installation is defined for the delivery of district heating.</v>
      </c>
      <c r="F31" s="871"/>
      <c r="G31" s="871"/>
      <c r="H31" s="871"/>
      <c r="I31" s="871"/>
      <c r="J31" s="871"/>
      <c r="K31" s="871"/>
      <c r="L31" s="871"/>
      <c r="M31" s="871"/>
      <c r="N31" s="871"/>
      <c r="O31" s="40"/>
      <c r="P31" s="185"/>
      <c r="Q31" s="185"/>
      <c r="R31" s="185"/>
      <c r="S31" s="21"/>
      <c r="T31" s="294"/>
      <c r="U31" s="294"/>
      <c r="V31" s="294"/>
      <c r="W31" s="294"/>
      <c r="X31" s="294"/>
    </row>
    <row r="32" spans="1:24" s="23" customFormat="1" x14ac:dyDescent="0.2">
      <c r="A32" s="26"/>
      <c r="B32" s="40"/>
      <c r="C32" s="40"/>
      <c r="D32" s="42"/>
      <c r="E32" s="890" t="str">
        <f>Translations!$B$145</f>
        <v>Please select for each type of sub-installation, if it is relevant in your installation or not. Don't leave the yellow fields empty.</v>
      </c>
      <c r="F32" s="891"/>
      <c r="G32" s="891"/>
      <c r="H32" s="891"/>
      <c r="I32" s="891"/>
      <c r="J32" s="891"/>
      <c r="K32" s="891"/>
      <c r="L32" s="891"/>
      <c r="M32" s="891"/>
      <c r="N32" s="891"/>
      <c r="O32" s="40"/>
      <c r="P32" s="185"/>
      <c r="Q32" s="185"/>
      <c r="R32" s="185"/>
      <c r="S32" s="21"/>
      <c r="T32" s="294"/>
      <c r="U32" s="294"/>
      <c r="V32" s="294"/>
      <c r="W32" s="294"/>
      <c r="X32" s="294"/>
    </row>
    <row r="33" spans="1:24" s="23" customFormat="1" ht="15" x14ac:dyDescent="0.2">
      <c r="A33" s="26"/>
      <c r="B33" s="40"/>
      <c r="C33" s="40"/>
      <c r="D33" s="42"/>
      <c r="E33" s="817" t="str">
        <f>Translations!$B$146</f>
        <v xml:space="preserve">Note that according to Article 10(3) of the FAR an exemption from the distinction of CL and non-CL may be granted for reporting purposes. </v>
      </c>
      <c r="F33" s="871"/>
      <c r="G33" s="871"/>
      <c r="H33" s="871"/>
      <c r="I33" s="871"/>
      <c r="J33" s="871"/>
      <c r="K33" s="871"/>
      <c r="L33" s="871"/>
      <c r="M33" s="871"/>
      <c r="N33" s="871"/>
      <c r="O33" s="40"/>
      <c r="P33" s="185"/>
      <c r="Q33" s="185"/>
      <c r="R33" s="185"/>
      <c r="S33" s="21"/>
      <c r="T33" s="294"/>
      <c r="U33" s="294"/>
      <c r="V33" s="294"/>
      <c r="W33" s="294"/>
      <c r="X33" s="294"/>
    </row>
    <row r="34" spans="1:24" s="23" customFormat="1" ht="15" x14ac:dyDescent="0.2">
      <c r="A34" s="26"/>
      <c r="B34" s="40"/>
      <c r="C34" s="40"/>
      <c r="D34" s="42"/>
      <c r="E34" s="817" t="str">
        <f>Translations!$B$147</f>
        <v>This exemption is applicable if at least 95% of inputs, outputs and emissions belong to one of the "CL" or "non-CL" status.</v>
      </c>
      <c r="F34" s="871"/>
      <c r="G34" s="871"/>
      <c r="H34" s="871"/>
      <c r="I34" s="871"/>
      <c r="J34" s="871"/>
      <c r="K34" s="871"/>
      <c r="L34" s="871"/>
      <c r="M34" s="871"/>
      <c r="N34" s="871"/>
      <c r="O34" s="40"/>
      <c r="P34" s="185"/>
      <c r="Q34" s="185"/>
      <c r="R34" s="185"/>
      <c r="S34" s="21"/>
      <c r="T34" s="294"/>
      <c r="U34" s="294"/>
      <c r="V34" s="294"/>
      <c r="W34" s="294"/>
      <c r="X34" s="294"/>
    </row>
    <row r="35" spans="1:24" ht="12.75" customHeight="1" x14ac:dyDescent="0.2">
      <c r="C35" s="195"/>
      <c r="D35" s="195"/>
      <c r="E35" s="893" t="str">
        <f>Translations!$B$138</f>
        <v>Please note that the correct entries here are essential for all subsequent inputs dealing with sub-installations.</v>
      </c>
      <c r="F35" s="894"/>
      <c r="G35" s="894"/>
      <c r="H35" s="894"/>
      <c r="I35" s="894"/>
      <c r="J35" s="894"/>
      <c r="K35" s="894"/>
      <c r="L35" s="894"/>
      <c r="M35" s="894"/>
      <c r="N35" s="894"/>
      <c r="S35" s="296"/>
    </row>
    <row r="36" spans="1:24" ht="12.75" customHeight="1" thickBot="1" x14ac:dyDescent="0.25">
      <c r="C36" s="16"/>
      <c r="D36" s="8" t="str">
        <f>Translations!$B$139</f>
        <v>No.</v>
      </c>
      <c r="E36" s="898" t="str">
        <f>Translations!$B$148</f>
        <v>Sub-installation type</v>
      </c>
      <c r="F36" s="899"/>
      <c r="G36" s="899"/>
      <c r="H36" s="899"/>
      <c r="I36" s="899"/>
      <c r="J36" s="900"/>
      <c r="K36" s="30" t="str">
        <f>Translations!$B$149</f>
        <v>relevant?</v>
      </c>
      <c r="L36" s="353" t="str">
        <f>Translations!$B$141</f>
        <v>CL exposed?</v>
      </c>
      <c r="M36" s="16"/>
      <c r="N36" s="16"/>
      <c r="P36" s="33" t="s">
        <v>248</v>
      </c>
      <c r="Q36" s="33" t="s">
        <v>249</v>
      </c>
      <c r="R36" s="33" t="s">
        <v>8</v>
      </c>
      <c r="S36" s="297"/>
    </row>
    <row r="37" spans="1:24" ht="12.75" customHeight="1" x14ac:dyDescent="0.2">
      <c r="C37" s="16"/>
      <c r="D37" s="7">
        <v>11</v>
      </c>
      <c r="E37" s="901" t="str">
        <f t="shared" ref="E37:E43" si="4">INDEX(EUconst_FallBackListNames,D37-10)</f>
        <v>Heat benchmark sub-installation, CL</v>
      </c>
      <c r="F37" s="902"/>
      <c r="G37" s="902"/>
      <c r="H37" s="902"/>
      <c r="I37" s="902"/>
      <c r="J37" s="903"/>
      <c r="K37" s="267"/>
      <c r="L37" s="357" t="b">
        <f t="shared" ref="L37:L43" si="5">INDEX(EUconst_FallBackListCLstatus,MATCH($E37,EUconst_FallBackListNames,0))</f>
        <v>1</v>
      </c>
      <c r="M37" s="16"/>
      <c r="N37" s="10"/>
      <c r="P37" s="37" t="str">
        <f t="shared" ref="P37:P43" si="6">IF(ISBLANK($K37),Euconst_NA,IF($K37,INDEX(EUconst_FallBackListNumber,MATCH($E37,EUconst_FallBackListNames,0)),Euconst_NA))</f>
        <v>N.A.</v>
      </c>
      <c r="Q37" s="37" t="str">
        <f>IF(ISNUMBER(P37),COUNT(P37:P$37)+MAX($Q$17:$Q$26),"")</f>
        <v/>
      </c>
      <c r="R37" s="37" t="str">
        <f t="shared" ref="R37:R43" si="7">INDEX(EUconst_FallBackListUnits,MATCH($E37,EUconst_FallBackListNames,0))</f>
        <v>TJ</v>
      </c>
      <c r="S37" s="297"/>
    </row>
    <row r="38" spans="1:24" ht="12.75" customHeight="1" x14ac:dyDescent="0.2">
      <c r="C38" s="16"/>
      <c r="D38" s="6">
        <v>12</v>
      </c>
      <c r="E38" s="904" t="str">
        <f t="shared" si="4"/>
        <v>Heat benchmark sub-installation, non-CL</v>
      </c>
      <c r="F38" s="905"/>
      <c r="G38" s="905"/>
      <c r="H38" s="905"/>
      <c r="I38" s="905"/>
      <c r="J38" s="906"/>
      <c r="K38" s="268"/>
      <c r="L38" s="358" t="b">
        <f t="shared" si="5"/>
        <v>0</v>
      </c>
      <c r="M38" s="16"/>
      <c r="N38" s="10"/>
      <c r="P38" s="35" t="str">
        <f t="shared" si="6"/>
        <v>N.A.</v>
      </c>
      <c r="Q38" s="35" t="str">
        <f>IF(ISNUMBER(P38),COUNT(P$37:P38)+MAX($Q$17:$Q$26),"")</f>
        <v/>
      </c>
      <c r="R38" s="35" t="str">
        <f t="shared" si="7"/>
        <v>TJ</v>
      </c>
      <c r="S38" s="297"/>
    </row>
    <row r="39" spans="1:24" ht="12.75" customHeight="1" x14ac:dyDescent="0.2">
      <c r="C39" s="16"/>
      <c r="D39" s="6">
        <v>13</v>
      </c>
      <c r="E39" s="904" t="str">
        <f t="shared" si="4"/>
        <v>District Heating sub-installation, non-CL</v>
      </c>
      <c r="F39" s="905"/>
      <c r="G39" s="905"/>
      <c r="H39" s="905"/>
      <c r="I39" s="905"/>
      <c r="J39" s="906"/>
      <c r="K39" s="268"/>
      <c r="L39" s="358" t="b">
        <f t="shared" si="5"/>
        <v>0</v>
      </c>
      <c r="M39" s="16"/>
      <c r="N39" s="10"/>
      <c r="P39" s="35" t="str">
        <f t="shared" si="6"/>
        <v>N.A.</v>
      </c>
      <c r="Q39" s="35" t="str">
        <f>IF(ISNUMBER(P39),COUNT(P$37:P39)+MAX($Q$17:$Q$26),"")</f>
        <v/>
      </c>
      <c r="R39" s="35" t="str">
        <f t="shared" si="7"/>
        <v>TJ</v>
      </c>
      <c r="S39" s="297"/>
    </row>
    <row r="40" spans="1:24" ht="12.75" customHeight="1" x14ac:dyDescent="0.2">
      <c r="C40" s="16"/>
      <c r="D40" s="6">
        <v>14</v>
      </c>
      <c r="E40" s="904" t="str">
        <f t="shared" si="4"/>
        <v>Fuel benchmark sub-installation, CL</v>
      </c>
      <c r="F40" s="905"/>
      <c r="G40" s="905"/>
      <c r="H40" s="905"/>
      <c r="I40" s="905"/>
      <c r="J40" s="906"/>
      <c r="K40" s="268"/>
      <c r="L40" s="358" t="b">
        <f t="shared" si="5"/>
        <v>1</v>
      </c>
      <c r="M40" s="16"/>
      <c r="N40" s="10"/>
      <c r="P40" s="35" t="str">
        <f t="shared" si="6"/>
        <v>N.A.</v>
      </c>
      <c r="Q40" s="35" t="str">
        <f>IF(ISNUMBER(P40),COUNT(P$37:P40)+MAX($Q$17:$Q$26),"")</f>
        <v/>
      </c>
      <c r="R40" s="35" t="str">
        <f t="shared" si="7"/>
        <v>TJ</v>
      </c>
      <c r="S40" s="297"/>
    </row>
    <row r="41" spans="1:24" ht="12.75" customHeight="1" x14ac:dyDescent="0.2">
      <c r="C41" s="16"/>
      <c r="D41" s="6">
        <v>15</v>
      </c>
      <c r="E41" s="904" t="str">
        <f t="shared" si="4"/>
        <v>Fuel benchmark sub-installation, non-CL</v>
      </c>
      <c r="F41" s="905"/>
      <c r="G41" s="905"/>
      <c r="H41" s="905"/>
      <c r="I41" s="905"/>
      <c r="J41" s="906"/>
      <c r="K41" s="268"/>
      <c r="L41" s="358" t="b">
        <f t="shared" si="5"/>
        <v>0</v>
      </c>
      <c r="M41" s="16"/>
      <c r="N41" s="10"/>
      <c r="P41" s="35" t="str">
        <f t="shared" si="6"/>
        <v>N.A.</v>
      </c>
      <c r="Q41" s="35" t="str">
        <f>IF(ISNUMBER(P41),COUNT(P$37:P41)+MAX($Q$17:$Q$26),"")</f>
        <v/>
      </c>
      <c r="R41" s="35" t="str">
        <f t="shared" si="7"/>
        <v>TJ</v>
      </c>
      <c r="S41" s="297"/>
    </row>
    <row r="42" spans="1:24" ht="12.75" customHeight="1" x14ac:dyDescent="0.2">
      <c r="C42" s="16"/>
      <c r="D42" s="6">
        <v>16</v>
      </c>
      <c r="E42" s="904" t="str">
        <f t="shared" si="4"/>
        <v>Process emissions sub-installation, CL</v>
      </c>
      <c r="F42" s="905"/>
      <c r="G42" s="905"/>
      <c r="H42" s="905"/>
      <c r="I42" s="905"/>
      <c r="J42" s="906"/>
      <c r="K42" s="268"/>
      <c r="L42" s="358" t="b">
        <f t="shared" si="5"/>
        <v>1</v>
      </c>
      <c r="M42" s="16"/>
      <c r="N42" s="10"/>
      <c r="P42" s="35" t="str">
        <f t="shared" si="6"/>
        <v>N.A.</v>
      </c>
      <c r="Q42" s="35" t="str">
        <f>IF(ISNUMBER(P42),COUNT(P$37:P42)+MAX($Q$17:$Q$26),"")</f>
        <v/>
      </c>
      <c r="R42" s="35" t="str">
        <f t="shared" si="7"/>
        <v>t CO2e</v>
      </c>
      <c r="S42" s="297"/>
    </row>
    <row r="43" spans="1:24" ht="12.75" customHeight="1" thickBot="1" x14ac:dyDescent="0.25">
      <c r="C43" s="16"/>
      <c r="D43" s="3">
        <v>17</v>
      </c>
      <c r="E43" s="913" t="str">
        <f t="shared" si="4"/>
        <v>Process emissions sub-installation, non-CL</v>
      </c>
      <c r="F43" s="914"/>
      <c r="G43" s="914"/>
      <c r="H43" s="914"/>
      <c r="I43" s="914"/>
      <c r="J43" s="915"/>
      <c r="K43" s="269"/>
      <c r="L43" s="359" t="b">
        <f t="shared" si="5"/>
        <v>0</v>
      </c>
      <c r="M43" s="16"/>
      <c r="N43" s="10"/>
      <c r="P43" s="36" t="str">
        <f t="shared" si="6"/>
        <v>N.A.</v>
      </c>
      <c r="Q43" s="36" t="str">
        <f>IF(ISNUMBER(P43),COUNT(P$37:P43)+MAX($Q$17:$Q$26),"")</f>
        <v/>
      </c>
      <c r="R43" s="36" t="str">
        <f t="shared" si="7"/>
        <v>t CO2e</v>
      </c>
      <c r="S43" s="297"/>
    </row>
    <row r="44" spans="1:24" ht="12.75" customHeight="1" x14ac:dyDescent="0.2"/>
    <row r="45" spans="1:24" ht="16.5" customHeight="1" x14ac:dyDescent="0.2">
      <c r="C45" s="292" t="s">
        <v>246</v>
      </c>
      <c r="D45" s="892" t="str">
        <f>Translations!$B$150</f>
        <v>Description of the installation</v>
      </c>
      <c r="E45" s="892"/>
      <c r="F45" s="892"/>
      <c r="G45" s="892"/>
      <c r="H45" s="892"/>
      <c r="I45" s="892"/>
      <c r="J45" s="892"/>
      <c r="K45" s="892"/>
      <c r="L45" s="892"/>
      <c r="M45" s="892"/>
      <c r="N45" s="892"/>
      <c r="P45" s="295"/>
      <c r="Q45" s="295"/>
      <c r="R45" s="295"/>
      <c r="S45" s="295"/>
    </row>
    <row r="46" spans="1:24" ht="12.75" customHeight="1" x14ac:dyDescent="0.2">
      <c r="D46" s="257"/>
      <c r="E46" s="257"/>
      <c r="F46" s="257"/>
      <c r="G46" s="257"/>
      <c r="H46" s="257"/>
      <c r="I46" s="257"/>
      <c r="J46" s="257"/>
      <c r="K46" s="257"/>
      <c r="L46" s="257"/>
      <c r="M46" s="257"/>
      <c r="N46" s="257"/>
    </row>
    <row r="47" spans="1:24" ht="12.75" customHeight="1" x14ac:dyDescent="0.2">
      <c r="D47" s="256" t="s">
        <v>146</v>
      </c>
      <c r="E47" s="887" t="str">
        <f>Translations!$B$151</f>
        <v>Description of the installation including its main processes</v>
      </c>
      <c r="F47" s="887"/>
      <c r="G47" s="887"/>
      <c r="H47" s="887"/>
      <c r="I47" s="887"/>
      <c r="J47" s="887"/>
      <c r="K47" s="887"/>
      <c r="L47" s="887"/>
      <c r="M47" s="887"/>
      <c r="N47" s="887"/>
    </row>
    <row r="48" spans="1:24" ht="25.5" customHeight="1" x14ac:dyDescent="0.2">
      <c r="E48" s="888" t="str">
        <f>Translations!$B$152</f>
        <v xml:space="preserve">If the description pursuant to section 1(c) of Annex VI of the FAR exceeds the space provided here, please refer to an attached document file (and then please list exact file name here). </v>
      </c>
      <c r="F48" s="888"/>
      <c r="G48" s="888"/>
      <c r="H48" s="888"/>
      <c r="I48" s="888"/>
      <c r="J48" s="888"/>
      <c r="K48" s="888"/>
      <c r="L48" s="888"/>
      <c r="M48" s="888"/>
      <c r="N48" s="888"/>
      <c r="O48" s="257"/>
    </row>
    <row r="49" spans="1:19" ht="50.1" customHeight="1" x14ac:dyDescent="0.2">
      <c r="E49" s="878"/>
      <c r="F49" s="879"/>
      <c r="G49" s="879"/>
      <c r="H49" s="879"/>
      <c r="I49" s="879"/>
      <c r="J49" s="879"/>
      <c r="K49" s="879"/>
      <c r="L49" s="879"/>
      <c r="M49" s="879"/>
      <c r="N49" s="880"/>
    </row>
    <row r="50" spans="1:19" ht="50.1" customHeight="1" x14ac:dyDescent="0.2">
      <c r="E50" s="875"/>
      <c r="F50" s="876"/>
      <c r="G50" s="876"/>
      <c r="H50" s="876"/>
      <c r="I50" s="876"/>
      <c r="J50" s="876"/>
      <c r="K50" s="876"/>
      <c r="L50" s="876"/>
      <c r="M50" s="876"/>
      <c r="N50" s="877"/>
    </row>
    <row r="51" spans="1:19" ht="50.1" customHeight="1" x14ac:dyDescent="0.2">
      <c r="E51" s="872"/>
      <c r="F51" s="873"/>
      <c r="G51" s="873"/>
      <c r="H51" s="873"/>
      <c r="I51" s="873"/>
      <c r="J51" s="873"/>
      <c r="K51" s="873"/>
      <c r="L51" s="873"/>
      <c r="M51" s="873"/>
      <c r="N51" s="874"/>
    </row>
    <row r="52" spans="1:19" s="299" customFormat="1" ht="12.75" customHeight="1" x14ac:dyDescent="0.2">
      <c r="A52" s="298"/>
      <c r="B52" s="14"/>
      <c r="C52" s="14"/>
      <c r="D52" s="14"/>
      <c r="E52" s="917"/>
      <c r="F52" s="917"/>
      <c r="G52" s="917"/>
      <c r="H52" s="917"/>
      <c r="I52" s="917"/>
      <c r="J52" s="917"/>
      <c r="K52" s="917"/>
      <c r="L52" s="917"/>
      <c r="M52" s="917"/>
      <c r="N52" s="917"/>
      <c r="O52" s="40"/>
      <c r="P52" s="298"/>
      <c r="Q52" s="298"/>
      <c r="R52" s="298"/>
      <c r="S52" s="298"/>
    </row>
    <row r="53" spans="1:19" s="299" customFormat="1" ht="12.75" customHeight="1" x14ac:dyDescent="0.2">
      <c r="A53" s="298"/>
      <c r="B53" s="14"/>
      <c r="C53" s="14"/>
      <c r="D53" s="385" t="s">
        <v>147</v>
      </c>
      <c r="E53" s="916" t="str">
        <f>Translations!$B$153</f>
        <v>Reference to the latest approved monitoring plan:</v>
      </c>
      <c r="F53" s="916"/>
      <c r="G53" s="916"/>
      <c r="H53" s="916"/>
      <c r="I53" s="916"/>
      <c r="J53" s="867"/>
      <c r="K53" s="868"/>
      <c r="L53" s="868"/>
      <c r="M53" s="868"/>
      <c r="N53" s="869"/>
      <c r="O53" s="40"/>
      <c r="P53" s="298"/>
      <c r="Q53" s="298"/>
      <c r="R53" s="298"/>
      <c r="S53" s="298"/>
    </row>
    <row r="54" spans="1:19" s="299" customFormat="1" ht="12.75" customHeight="1" x14ac:dyDescent="0.2">
      <c r="A54" s="298"/>
      <c r="B54" s="14"/>
      <c r="C54" s="14"/>
      <c r="D54" s="14"/>
      <c r="E54" s="870" t="str">
        <f>Translations!$B$154</f>
        <v>Please provide a reference to the monitoring plan in accordance with the M&amp;R Regulation where all emission sources are listed as required by section 1(c) of Annex VI of the FAR).</v>
      </c>
      <c r="F54" s="870"/>
      <c r="G54" s="870"/>
      <c r="H54" s="870"/>
      <c r="I54" s="870"/>
      <c r="J54" s="870"/>
      <c r="K54" s="870"/>
      <c r="L54" s="870"/>
      <c r="M54" s="870"/>
      <c r="N54" s="870"/>
      <c r="O54" s="40"/>
      <c r="P54" s="298"/>
      <c r="Q54" s="298"/>
      <c r="R54" s="298"/>
      <c r="S54" s="298"/>
    </row>
    <row r="55" spans="1:19" s="299" customFormat="1" ht="5.0999999999999996" customHeight="1" x14ac:dyDescent="0.2">
      <c r="A55" s="298"/>
      <c r="B55" s="14"/>
      <c r="C55" s="14"/>
      <c r="D55" s="14"/>
      <c r="E55" s="384"/>
      <c r="F55" s="384"/>
      <c r="G55" s="384"/>
      <c r="H55" s="384"/>
      <c r="I55" s="384"/>
      <c r="J55" s="384"/>
      <c r="K55" s="384"/>
      <c r="L55" s="384"/>
      <c r="M55" s="384"/>
      <c r="N55" s="384"/>
      <c r="O55" s="40"/>
      <c r="P55" s="298"/>
      <c r="Q55" s="298"/>
      <c r="R55" s="298"/>
      <c r="S55" s="298"/>
    </row>
    <row r="56" spans="1:19" s="299" customFormat="1" ht="12.75" customHeight="1" x14ac:dyDescent="0.2">
      <c r="A56" s="298"/>
      <c r="B56" s="14"/>
      <c r="C56" s="14"/>
      <c r="D56" s="256" t="s">
        <v>148</v>
      </c>
      <c r="E56" s="850" t="str">
        <f>Translations!$B$155</f>
        <v>Reference to a flow diagram:</v>
      </c>
      <c r="F56" s="850"/>
      <c r="G56" s="850"/>
      <c r="H56" s="850"/>
      <c r="I56" s="850"/>
      <c r="J56" s="867"/>
      <c r="K56" s="868"/>
      <c r="L56" s="868"/>
      <c r="M56" s="868"/>
      <c r="N56" s="869"/>
      <c r="O56" s="40"/>
      <c r="P56" s="298"/>
      <c r="Q56" s="298"/>
      <c r="R56" s="298"/>
      <c r="S56" s="298"/>
    </row>
    <row r="57" spans="1:19" ht="25.5" customHeight="1" x14ac:dyDescent="0.2">
      <c r="E57" s="889" t="str">
        <f>Translations!$B$156</f>
        <v>Please provide a flow diagram in accordance with section 1(d) of Annex VI of the FAR, which contains at least the following information and provide a reference (filename, date) and attach a copy when submitting this monitoring methodology plan to your competent authority.</v>
      </c>
      <c r="F57" s="889"/>
      <c r="G57" s="889"/>
      <c r="H57" s="889"/>
      <c r="I57" s="889"/>
      <c r="J57" s="889"/>
      <c r="K57" s="889"/>
      <c r="L57" s="889"/>
      <c r="M57" s="889"/>
      <c r="N57" s="889"/>
    </row>
    <row r="58" spans="1:19" ht="12.75" customHeight="1" x14ac:dyDescent="0.2">
      <c r="E58" s="168" t="s">
        <v>303</v>
      </c>
      <c r="F58" s="889" t="str">
        <f>Translations!$B$157</f>
        <v>The technical elements of the installation, identifying emissions sources as well as heat producing and consuming units</v>
      </c>
      <c r="G58" s="889"/>
      <c r="H58" s="889"/>
      <c r="I58" s="889"/>
      <c r="J58" s="889"/>
      <c r="K58" s="889"/>
      <c r="L58" s="889"/>
      <c r="M58" s="889"/>
      <c r="N58" s="889"/>
    </row>
    <row r="59" spans="1:19" ht="25.5" customHeight="1" x14ac:dyDescent="0.2">
      <c r="E59" s="168" t="s">
        <v>303</v>
      </c>
      <c r="F59" s="889" t="str">
        <f>Translations!$B$158</f>
        <v>All energy and material flows, in particular the source streams, emission sources, measurable and non-measurable heat flows, electricity flows where relevant, and waste gases</v>
      </c>
      <c r="G59" s="889"/>
      <c r="H59" s="889"/>
      <c r="I59" s="889"/>
      <c r="J59" s="889"/>
      <c r="K59" s="889"/>
      <c r="L59" s="889"/>
      <c r="M59" s="889"/>
      <c r="N59" s="889"/>
    </row>
    <row r="60" spans="1:19" ht="12.75" customHeight="1" x14ac:dyDescent="0.2">
      <c r="E60" s="168" t="s">
        <v>303</v>
      </c>
      <c r="F60" s="889" t="str">
        <f>Translations!$B$159</f>
        <v>The points of measurement and metering devices</v>
      </c>
      <c r="G60" s="889"/>
      <c r="H60" s="889"/>
      <c r="I60" s="889"/>
      <c r="J60" s="889"/>
      <c r="K60" s="889"/>
      <c r="L60" s="889"/>
      <c r="M60" s="889"/>
      <c r="N60" s="889"/>
    </row>
    <row r="61" spans="1:19" ht="25.5" customHeight="1" x14ac:dyDescent="0.2">
      <c r="E61" s="168" t="s">
        <v>303</v>
      </c>
      <c r="F61" s="889" t="str">
        <f>Translations!$B$160</f>
        <v>Boundaries of the sub-installations, including the split between sub-installation serving sectors deemed to be exposed to a significant risk of carbon leakage and sub-installations serving other sectors, based on NACE rev. 2 or PRODCOM 2010</v>
      </c>
      <c r="G61" s="889"/>
      <c r="H61" s="889"/>
      <c r="I61" s="889"/>
      <c r="J61" s="889"/>
      <c r="K61" s="889"/>
      <c r="L61" s="889"/>
      <c r="M61" s="889"/>
      <c r="N61" s="889"/>
    </row>
    <row r="62" spans="1:19" ht="12.75" customHeight="1" x14ac:dyDescent="0.2">
      <c r="E62" s="870" t="str">
        <f>Translations!$B$161</f>
        <v>In more complex cases, more detailed flow diagrams should be shown for each relevant sub-installation under point (a).iii. of sheets F and G.</v>
      </c>
      <c r="F62" s="870"/>
      <c r="G62" s="870"/>
      <c r="H62" s="870"/>
      <c r="I62" s="870"/>
      <c r="J62" s="870"/>
      <c r="K62" s="870"/>
      <c r="L62" s="870"/>
      <c r="M62" s="870"/>
      <c r="N62" s="870"/>
    </row>
    <row r="63" spans="1:19" ht="12.75" customHeight="1" x14ac:dyDescent="0.2">
      <c r="E63" s="870" t="str">
        <f>Translations!$B$162</f>
        <v>Please also include a (smaller) picture of that flow diagram in the box below.</v>
      </c>
      <c r="F63" s="870"/>
      <c r="G63" s="870"/>
      <c r="H63" s="870"/>
      <c r="I63" s="870"/>
      <c r="J63" s="870"/>
      <c r="K63" s="870"/>
      <c r="L63" s="870"/>
      <c r="M63" s="870"/>
      <c r="N63" s="870"/>
    </row>
    <row r="64" spans="1:19" ht="75" customHeight="1" x14ac:dyDescent="0.2">
      <c r="E64" s="878"/>
      <c r="F64" s="879"/>
      <c r="G64" s="879"/>
      <c r="H64" s="879"/>
      <c r="I64" s="879"/>
      <c r="J64" s="879"/>
      <c r="K64" s="879"/>
      <c r="L64" s="879"/>
      <c r="M64" s="879"/>
      <c r="N64" s="880"/>
    </row>
    <row r="65" spans="1:26" ht="75" customHeight="1" x14ac:dyDescent="0.2">
      <c r="E65" s="875"/>
      <c r="F65" s="876"/>
      <c r="G65" s="876"/>
      <c r="H65" s="876"/>
      <c r="I65" s="876"/>
      <c r="J65" s="876"/>
      <c r="K65" s="876"/>
      <c r="L65" s="876"/>
      <c r="M65" s="876"/>
      <c r="N65" s="877"/>
    </row>
    <row r="66" spans="1:26" ht="75" customHeight="1" x14ac:dyDescent="0.2">
      <c r="E66" s="872"/>
      <c r="F66" s="873"/>
      <c r="G66" s="873"/>
      <c r="H66" s="873"/>
      <c r="I66" s="873"/>
      <c r="J66" s="873"/>
      <c r="K66" s="873"/>
      <c r="L66" s="873"/>
      <c r="M66" s="873"/>
      <c r="N66" s="874"/>
    </row>
    <row r="67" spans="1:26" ht="12.75" customHeight="1" x14ac:dyDescent="0.2">
      <c r="E67" s="388"/>
      <c r="F67" s="388"/>
      <c r="G67" s="388"/>
      <c r="H67" s="388"/>
      <c r="I67" s="388"/>
      <c r="J67" s="388"/>
      <c r="K67" s="388"/>
      <c r="L67" s="388"/>
      <c r="M67" s="388"/>
      <c r="N67" s="388"/>
    </row>
    <row r="68" spans="1:26" ht="16.5" customHeight="1" x14ac:dyDescent="0.2">
      <c r="C68" s="292" t="s">
        <v>563</v>
      </c>
      <c r="D68" s="892" t="str">
        <f>Translations!$B$163</f>
        <v>Connections to other EU ETS installations or non-ETS entities</v>
      </c>
      <c r="E68" s="892"/>
      <c r="F68" s="892"/>
      <c r="G68" s="892"/>
      <c r="H68" s="892"/>
      <c r="I68" s="892"/>
      <c r="J68" s="892"/>
      <c r="K68" s="892"/>
      <c r="L68" s="892"/>
      <c r="M68" s="892"/>
      <c r="N68" s="892"/>
      <c r="P68" s="295"/>
      <c r="Q68" s="295"/>
      <c r="R68" s="295"/>
      <c r="S68" s="295"/>
    </row>
    <row r="69" spans="1:26" ht="12.75" customHeight="1" x14ac:dyDescent="0.2">
      <c r="E69" s="259"/>
      <c r="F69" s="259"/>
      <c r="G69" s="259"/>
      <c r="H69" s="259"/>
      <c r="I69" s="259"/>
      <c r="J69" s="259"/>
      <c r="K69" s="259"/>
      <c r="L69" s="259"/>
      <c r="M69" s="259"/>
      <c r="N69" s="259"/>
    </row>
    <row r="70" spans="1:26" ht="12.75" customHeight="1" x14ac:dyDescent="0.2">
      <c r="D70" s="43" t="s">
        <v>146</v>
      </c>
      <c r="E70" s="850" t="str">
        <f>Translations!$B$164</f>
        <v>Please enter here the information relevant for identifying technical connections to your installation:</v>
      </c>
      <c r="F70" s="818"/>
      <c r="G70" s="818"/>
      <c r="H70" s="818"/>
      <c r="I70" s="818"/>
      <c r="J70" s="818"/>
      <c r="K70" s="818"/>
      <c r="L70" s="818"/>
      <c r="M70" s="818"/>
      <c r="N70" s="818"/>
    </row>
    <row r="71" spans="1:26" ht="12.75" customHeight="1" x14ac:dyDescent="0.2">
      <c r="D71" s="266"/>
      <c r="E71" s="762" t="str">
        <f>Translations!$B$165</f>
        <v>This information is needed by the competent authority for ensuring consistency of the data provided, and for avoiding double counting of allocation data.</v>
      </c>
      <c r="F71" s="762"/>
      <c r="G71" s="762"/>
      <c r="H71" s="762"/>
      <c r="I71" s="762"/>
      <c r="J71" s="762"/>
      <c r="K71" s="762"/>
      <c r="L71" s="762"/>
      <c r="M71" s="762"/>
      <c r="N71" s="762"/>
    </row>
    <row r="72" spans="1:26" ht="12.75" customHeight="1" x14ac:dyDescent="0.2">
      <c r="D72" s="266"/>
      <c r="E72" s="762" t="str">
        <f>Translations!$B$166</f>
        <v>Only those cases are relevant, where either measurable heat, waste gases or CO2 for the purpose of CCS activities cross the boundaries of the installation.</v>
      </c>
      <c r="F72" s="762"/>
      <c r="G72" s="762"/>
      <c r="H72" s="762"/>
      <c r="I72" s="762"/>
      <c r="J72" s="762"/>
      <c r="K72" s="762"/>
      <c r="L72" s="762"/>
      <c r="M72" s="762"/>
      <c r="N72" s="762"/>
    </row>
    <row r="73" spans="1:26" ht="12.75" customHeight="1" x14ac:dyDescent="0.2">
      <c r="D73" s="266"/>
      <c r="E73" s="762" t="str">
        <f>Translations!$B$167</f>
        <v>"Import" here means that something enters the boundaries of the installation to which this report refers, "export" means something leaving those boundaries.</v>
      </c>
      <c r="F73" s="762"/>
      <c r="G73" s="762"/>
      <c r="H73" s="762"/>
      <c r="I73" s="762"/>
      <c r="J73" s="762"/>
      <c r="K73" s="762"/>
      <c r="L73" s="762"/>
      <c r="M73" s="762"/>
      <c r="N73" s="762"/>
    </row>
    <row r="74" spans="1:26" ht="12.75" customHeight="1" x14ac:dyDescent="0.2">
      <c r="D74" s="266"/>
      <c r="E74" s="762" t="str">
        <f>Translations!$B$168</f>
        <v>Material and/or energy flows between sub-installations are not relevant, with the exception of heat stemming from nitric acid production.</v>
      </c>
      <c r="F74" s="762"/>
      <c r="G74" s="762"/>
      <c r="H74" s="762"/>
      <c r="I74" s="762"/>
      <c r="J74" s="762"/>
      <c r="K74" s="762"/>
      <c r="L74" s="762"/>
      <c r="M74" s="762"/>
      <c r="N74" s="762"/>
    </row>
    <row r="75" spans="1:26" ht="12.75" customHeight="1" x14ac:dyDescent="0.2">
      <c r="D75" s="266"/>
      <c r="E75" s="762" t="str">
        <f>Translations!$B$169</f>
        <v>Type of connection options are:</v>
      </c>
      <c r="F75" s="762"/>
      <c r="G75" s="762"/>
      <c r="H75" s="762"/>
      <c r="I75" s="762"/>
      <c r="J75" s="762"/>
      <c r="K75" s="762"/>
      <c r="L75" s="762"/>
      <c r="M75" s="762"/>
      <c r="N75" s="762"/>
    </row>
    <row r="76" spans="1:26" ht="12.75" customHeight="1" x14ac:dyDescent="0.2">
      <c r="D76" s="266"/>
      <c r="E76" s="17" t="s">
        <v>303</v>
      </c>
      <c r="F76" s="865" t="str">
        <f>Translations!$B$170</f>
        <v>Measurable heat</v>
      </c>
      <c r="G76" s="865"/>
      <c r="H76" s="865"/>
      <c r="I76" s="865"/>
      <c r="J76" s="865"/>
      <c r="K76" s="865"/>
      <c r="L76" s="865"/>
      <c r="M76" s="865"/>
      <c r="N76" s="865"/>
    </row>
    <row r="77" spans="1:26" ht="12.75" customHeight="1" x14ac:dyDescent="0.2">
      <c r="D77" s="266"/>
      <c r="E77" s="17" t="s">
        <v>303</v>
      </c>
      <c r="F77" s="865" t="str">
        <f>Translations!$B$171</f>
        <v>Waste gas</v>
      </c>
      <c r="G77" s="865"/>
      <c r="H77" s="865"/>
      <c r="I77" s="865"/>
      <c r="J77" s="865"/>
      <c r="K77" s="865"/>
      <c r="L77" s="865"/>
      <c r="M77" s="865"/>
      <c r="N77" s="865"/>
    </row>
    <row r="78" spans="1:26" ht="12.75" customHeight="1" x14ac:dyDescent="0.2">
      <c r="D78" s="266"/>
      <c r="E78" s="17" t="s">
        <v>303</v>
      </c>
      <c r="F78" s="865" t="str">
        <f>Translations!$B$172</f>
        <v>transferred CO2 for geological storage (CCS)</v>
      </c>
      <c r="G78" s="865"/>
      <c r="H78" s="865"/>
      <c r="I78" s="865"/>
      <c r="J78" s="865"/>
      <c r="K78" s="865"/>
      <c r="L78" s="865"/>
      <c r="M78" s="865"/>
      <c r="N78" s="865"/>
    </row>
    <row r="79" spans="1:26" ht="12.75" customHeight="1" x14ac:dyDescent="0.2">
      <c r="D79" s="266"/>
      <c r="E79" s="17" t="s">
        <v>303</v>
      </c>
      <c r="F79" s="865" t="str">
        <f>Translations!$B$173</f>
        <v>transferred CO2 for use in installation (CCU)</v>
      </c>
      <c r="G79" s="865"/>
      <c r="H79" s="865"/>
      <c r="I79" s="865"/>
      <c r="J79" s="865"/>
      <c r="K79" s="865"/>
      <c r="L79" s="865"/>
      <c r="M79" s="865"/>
      <c r="N79" s="865"/>
    </row>
    <row r="80" spans="1:26" s="23" customFormat="1" ht="15" x14ac:dyDescent="0.2">
      <c r="A80" s="26"/>
      <c r="B80" s="40"/>
      <c r="C80" s="40"/>
      <c r="D80" s="158"/>
      <c r="E80" s="513" t="s">
        <v>303</v>
      </c>
      <c r="F80" s="817" t="str">
        <f>Translations!$B$174</f>
        <v>Intermediate products covered by product benchmarks (Sections 1.6 and 3.1(l) of Annex IV of the FAR)</v>
      </c>
      <c r="G80" s="871"/>
      <c r="H80" s="871"/>
      <c r="I80" s="871"/>
      <c r="J80" s="871"/>
      <c r="K80" s="871"/>
      <c r="L80" s="871"/>
      <c r="M80" s="871"/>
      <c r="N80" s="871"/>
      <c r="O80" s="40"/>
      <c r="P80" s="21"/>
      <c r="Q80" s="21"/>
      <c r="R80" s="21"/>
      <c r="S80" s="21"/>
      <c r="T80" s="294"/>
      <c r="U80" s="294"/>
      <c r="V80" s="294"/>
      <c r="W80" s="294"/>
      <c r="X80" s="294"/>
      <c r="Y80" s="294"/>
      <c r="Z80" s="294"/>
    </row>
    <row r="81" spans="1:19" ht="12.75" customHeight="1" x14ac:dyDescent="0.2">
      <c r="D81" s="266"/>
      <c r="E81" s="762" t="str">
        <f>Translations!$B$175</f>
        <v>Flow direction options are (perspective of the installation to which this report refers):</v>
      </c>
      <c r="F81" s="762"/>
      <c r="G81" s="762"/>
      <c r="H81" s="762"/>
      <c r="I81" s="762"/>
      <c r="J81" s="762"/>
      <c r="K81" s="762"/>
      <c r="L81" s="762"/>
      <c r="M81" s="762"/>
      <c r="N81" s="762"/>
    </row>
    <row r="82" spans="1:19" ht="12.75" customHeight="1" x14ac:dyDescent="0.2">
      <c r="D82" s="266"/>
      <c r="E82" s="17" t="s">
        <v>303</v>
      </c>
      <c r="F82" s="865" t="str">
        <f>Translations!$B$176</f>
        <v>Import (to this installation)</v>
      </c>
      <c r="G82" s="865"/>
      <c r="H82" s="865"/>
      <c r="I82" s="865"/>
      <c r="J82" s="865"/>
      <c r="K82" s="865"/>
      <c r="L82" s="865"/>
      <c r="M82" s="865"/>
      <c r="N82" s="865"/>
    </row>
    <row r="83" spans="1:19" ht="12.75" customHeight="1" x14ac:dyDescent="0.2">
      <c r="D83" s="266"/>
      <c r="E83" s="17" t="s">
        <v>303</v>
      </c>
      <c r="F83" s="865" t="str">
        <f>Translations!$B$177</f>
        <v>Export (from this installation)</v>
      </c>
      <c r="G83" s="865"/>
      <c r="H83" s="865"/>
      <c r="I83" s="865"/>
      <c r="J83" s="865"/>
      <c r="K83" s="865"/>
      <c r="L83" s="865"/>
      <c r="M83" s="865"/>
      <c r="N83" s="865"/>
    </row>
    <row r="84" spans="1:19" ht="12.75" customHeight="1" x14ac:dyDescent="0.2">
      <c r="D84" s="266"/>
      <c r="E84" s="866" t="str">
        <f>Translations!$B$178</f>
        <v>Special case: Nitric acid production:</v>
      </c>
      <c r="F84" s="866"/>
      <c r="G84" s="866"/>
      <c r="H84" s="866"/>
      <c r="I84" s="866"/>
      <c r="J84" s="866"/>
      <c r="K84" s="866"/>
      <c r="L84" s="866"/>
      <c r="M84" s="866"/>
      <c r="N84" s="866"/>
    </row>
    <row r="85" spans="1:19" ht="12.75" customHeight="1" x14ac:dyDescent="0.2">
      <c r="D85" s="266"/>
      <c r="E85" s="170" t="s">
        <v>303</v>
      </c>
      <c r="F85" s="864" t="str">
        <f>Translations!$B$179</f>
        <v>Please select this option for identifying that your installation uses heat from nitric acid production.</v>
      </c>
      <c r="G85" s="864"/>
      <c r="H85" s="864"/>
      <c r="I85" s="864"/>
      <c r="J85" s="864"/>
      <c r="K85" s="864"/>
      <c r="L85" s="864"/>
      <c r="M85" s="864"/>
      <c r="N85" s="864"/>
    </row>
    <row r="86" spans="1:19" ht="12.75" customHeight="1" x14ac:dyDescent="0.2">
      <c r="D86" s="266"/>
      <c r="E86" s="170" t="s">
        <v>303</v>
      </c>
      <c r="F86" s="864" t="str">
        <f>Translations!$B$180</f>
        <v>Please list this fact even if the nitric acid production is part of your own installation, not only if your installation is connected to such installation.</v>
      </c>
      <c r="G86" s="864"/>
      <c r="H86" s="864"/>
      <c r="I86" s="864"/>
      <c r="J86" s="864"/>
      <c r="K86" s="864"/>
      <c r="L86" s="864"/>
      <c r="M86" s="864"/>
      <c r="N86" s="864"/>
    </row>
    <row r="87" spans="1:19" ht="12.75" customHeight="1" x14ac:dyDescent="0.2">
      <c r="D87" s="266"/>
      <c r="E87" s="170" t="s">
        <v>303</v>
      </c>
      <c r="F87" s="864" t="str">
        <f>Translations!$B$181</f>
        <v>This information is relevant for the heat balance (sheet "E_EnergyFlows", section II)</v>
      </c>
      <c r="G87" s="864"/>
      <c r="H87" s="864"/>
      <c r="I87" s="864"/>
      <c r="J87" s="864"/>
      <c r="K87" s="864"/>
      <c r="L87" s="864"/>
      <c r="M87" s="864"/>
      <c r="N87" s="864"/>
    </row>
    <row r="88" spans="1:19" s="23" customFormat="1" ht="12.75" customHeight="1" x14ac:dyDescent="0.2">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25">
      <c r="A89" s="26"/>
      <c r="B89" s="40"/>
      <c r="C89" s="40"/>
      <c r="D89" s="141"/>
      <c r="E89" s="159" t="str">
        <f>Translations!$B$139</f>
        <v>No.</v>
      </c>
      <c r="F89" s="829" t="str">
        <f>Translations!$B$182</f>
        <v>Name of installation or entity</v>
      </c>
      <c r="G89" s="839"/>
      <c r="H89" s="830"/>
      <c r="I89" s="829" t="str">
        <f>Translations!$B$183</f>
        <v>Type of entity</v>
      </c>
      <c r="J89" s="830"/>
      <c r="K89" s="829" t="str">
        <f>Translations!$B$184</f>
        <v>Type of connection</v>
      </c>
      <c r="L89" s="830"/>
      <c r="M89" s="829" t="str">
        <f>Translations!$B$185</f>
        <v>Flow direction</v>
      </c>
      <c r="N89" s="839"/>
      <c r="O89" s="40"/>
      <c r="P89" s="160"/>
      <c r="Q89" s="160" t="s">
        <v>249</v>
      </c>
      <c r="R89" s="161" t="s">
        <v>662</v>
      </c>
      <c r="S89" s="21"/>
    </row>
    <row r="90" spans="1:19" s="23" customFormat="1" ht="12.75" customHeight="1" x14ac:dyDescent="0.25">
      <c r="A90" s="26"/>
      <c r="B90" s="40"/>
      <c r="C90" s="40"/>
      <c r="D90" s="141"/>
      <c r="E90" s="162">
        <v>1</v>
      </c>
      <c r="F90" s="858"/>
      <c r="G90" s="863"/>
      <c r="H90" s="860"/>
      <c r="I90" s="858"/>
      <c r="J90" s="859"/>
      <c r="K90" s="858"/>
      <c r="L90" s="860"/>
      <c r="M90" s="861"/>
      <c r="N90" s="862"/>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25">
      <c r="A91" s="26"/>
      <c r="B91" s="40"/>
      <c r="C91" s="40"/>
      <c r="D91" s="141"/>
      <c r="E91" s="163">
        <f>E90+1</f>
        <v>2</v>
      </c>
      <c r="F91" s="819"/>
      <c r="G91" s="820"/>
      <c r="H91" s="821"/>
      <c r="I91" s="819"/>
      <c r="J91" s="822"/>
      <c r="K91" s="819"/>
      <c r="L91" s="821"/>
      <c r="M91" s="823"/>
      <c r="N91" s="824"/>
      <c r="O91" s="40"/>
      <c r="P91" s="160"/>
      <c r="Q91" s="35" t="str">
        <f>IF(NOT(ISBLANK(F91)),COUNTA($F91:$F$99),"")</f>
        <v/>
      </c>
      <c r="R91" s="35" t="str">
        <f t="shared" si="8"/>
        <v/>
      </c>
      <c r="S91" s="21"/>
    </row>
    <row r="92" spans="1:19" s="23" customFormat="1" ht="12.75" customHeight="1" x14ac:dyDescent="0.25">
      <c r="A92" s="26"/>
      <c r="B92" s="40"/>
      <c r="C92" s="40"/>
      <c r="D92" s="141"/>
      <c r="E92" s="163">
        <f t="shared" ref="E92:E99" si="9">E91+1</f>
        <v>3</v>
      </c>
      <c r="F92" s="819"/>
      <c r="G92" s="820"/>
      <c r="H92" s="821"/>
      <c r="I92" s="819"/>
      <c r="J92" s="822"/>
      <c r="K92" s="819"/>
      <c r="L92" s="821"/>
      <c r="M92" s="823"/>
      <c r="N92" s="824"/>
      <c r="O92" s="40"/>
      <c r="P92" s="160"/>
      <c r="Q92" s="35" t="str">
        <f>IF(NOT(ISBLANK(F92)),COUNTA($F92:$F$99),"")</f>
        <v/>
      </c>
      <c r="R92" s="35" t="str">
        <f t="shared" si="8"/>
        <v/>
      </c>
      <c r="S92" s="21"/>
    </row>
    <row r="93" spans="1:19" s="23" customFormat="1" ht="12.75" customHeight="1" x14ac:dyDescent="0.25">
      <c r="A93" s="26"/>
      <c r="B93" s="40"/>
      <c r="C93" s="40"/>
      <c r="D93" s="141"/>
      <c r="E93" s="163">
        <f t="shared" si="9"/>
        <v>4</v>
      </c>
      <c r="F93" s="819"/>
      <c r="G93" s="820"/>
      <c r="H93" s="821"/>
      <c r="I93" s="819"/>
      <c r="J93" s="822"/>
      <c r="K93" s="819"/>
      <c r="L93" s="821"/>
      <c r="M93" s="823"/>
      <c r="N93" s="824"/>
      <c r="O93" s="40"/>
      <c r="P93" s="160"/>
      <c r="Q93" s="35" t="str">
        <f>IF(NOT(ISBLANK(F93)),COUNTA($F93:$F$99),"")</f>
        <v/>
      </c>
      <c r="R93" s="35" t="str">
        <f t="shared" si="8"/>
        <v/>
      </c>
      <c r="S93" s="21"/>
    </row>
    <row r="94" spans="1:19" s="23" customFormat="1" ht="12.75" customHeight="1" x14ac:dyDescent="0.25">
      <c r="A94" s="26"/>
      <c r="B94" s="40"/>
      <c r="C94" s="40"/>
      <c r="D94" s="141"/>
      <c r="E94" s="163">
        <f t="shared" si="9"/>
        <v>5</v>
      </c>
      <c r="F94" s="819"/>
      <c r="G94" s="820"/>
      <c r="H94" s="821"/>
      <c r="I94" s="819"/>
      <c r="J94" s="822"/>
      <c r="K94" s="819"/>
      <c r="L94" s="821"/>
      <c r="M94" s="823"/>
      <c r="N94" s="824"/>
      <c r="O94" s="40"/>
      <c r="P94" s="160"/>
      <c r="Q94" s="35" t="str">
        <f>IF(NOT(ISBLANK(F94)),COUNTA($F94:$F$99),"")</f>
        <v/>
      </c>
      <c r="R94" s="35" t="str">
        <f t="shared" si="8"/>
        <v/>
      </c>
      <c r="S94" s="21"/>
    </row>
    <row r="95" spans="1:19" s="23" customFormat="1" ht="12.75" customHeight="1" x14ac:dyDescent="0.25">
      <c r="A95" s="26"/>
      <c r="B95" s="40"/>
      <c r="C95" s="40"/>
      <c r="D95" s="141"/>
      <c r="E95" s="163">
        <f t="shared" si="9"/>
        <v>6</v>
      </c>
      <c r="F95" s="819"/>
      <c r="G95" s="820"/>
      <c r="H95" s="821"/>
      <c r="I95" s="819"/>
      <c r="J95" s="822"/>
      <c r="K95" s="819"/>
      <c r="L95" s="821"/>
      <c r="M95" s="823"/>
      <c r="N95" s="824"/>
      <c r="O95" s="40"/>
      <c r="P95" s="160"/>
      <c r="Q95" s="35" t="str">
        <f>IF(NOT(ISBLANK(F95)),COUNTA($F95:$F$99),"")</f>
        <v/>
      </c>
      <c r="R95" s="35" t="str">
        <f t="shared" si="8"/>
        <v/>
      </c>
      <c r="S95" s="21"/>
    </row>
    <row r="96" spans="1:19" s="23" customFormat="1" ht="12.75" customHeight="1" x14ac:dyDescent="0.25">
      <c r="A96" s="26"/>
      <c r="B96" s="40"/>
      <c r="C96" s="40"/>
      <c r="D96" s="141"/>
      <c r="E96" s="163">
        <f t="shared" si="9"/>
        <v>7</v>
      </c>
      <c r="F96" s="819"/>
      <c r="G96" s="820"/>
      <c r="H96" s="821"/>
      <c r="I96" s="819"/>
      <c r="J96" s="822"/>
      <c r="K96" s="819"/>
      <c r="L96" s="821"/>
      <c r="M96" s="823"/>
      <c r="N96" s="824"/>
      <c r="O96" s="40"/>
      <c r="P96" s="160"/>
      <c r="Q96" s="35" t="str">
        <f>IF(NOT(ISBLANK(F96)),COUNTA($F96:$F$99),"")</f>
        <v/>
      </c>
      <c r="R96" s="35" t="str">
        <f t="shared" si="8"/>
        <v/>
      </c>
      <c r="S96" s="21"/>
    </row>
    <row r="97" spans="1:19" s="23" customFormat="1" ht="12.75" customHeight="1" x14ac:dyDescent="0.25">
      <c r="A97" s="26"/>
      <c r="B97" s="40"/>
      <c r="C97" s="40"/>
      <c r="D97" s="141"/>
      <c r="E97" s="163">
        <f t="shared" si="9"/>
        <v>8</v>
      </c>
      <c r="F97" s="819"/>
      <c r="G97" s="820"/>
      <c r="H97" s="821"/>
      <c r="I97" s="819"/>
      <c r="J97" s="822"/>
      <c r="K97" s="819"/>
      <c r="L97" s="821"/>
      <c r="M97" s="823"/>
      <c r="N97" s="824"/>
      <c r="O97" s="40"/>
      <c r="P97" s="160"/>
      <c r="Q97" s="35" t="str">
        <f>IF(NOT(ISBLANK(F97)),COUNTA($F97:$F$99),"")</f>
        <v/>
      </c>
      <c r="R97" s="35" t="str">
        <f t="shared" si="8"/>
        <v/>
      </c>
      <c r="S97" s="21"/>
    </row>
    <row r="98" spans="1:19" s="23" customFormat="1" ht="12.75" customHeight="1" x14ac:dyDescent="0.25">
      <c r="A98" s="26"/>
      <c r="B98" s="40"/>
      <c r="C98" s="40"/>
      <c r="D98" s="141"/>
      <c r="E98" s="163">
        <f t="shared" si="9"/>
        <v>9</v>
      </c>
      <c r="F98" s="819"/>
      <c r="G98" s="820"/>
      <c r="H98" s="821"/>
      <c r="I98" s="819"/>
      <c r="J98" s="822"/>
      <c r="K98" s="819"/>
      <c r="L98" s="821"/>
      <c r="M98" s="823"/>
      <c r="N98" s="824"/>
      <c r="O98" s="40"/>
      <c r="P98" s="160"/>
      <c r="Q98" s="35" t="str">
        <f>IF(NOT(ISBLANK(F98)),COUNTA($F98:$F$99),"")</f>
        <v/>
      </c>
      <c r="R98" s="35" t="str">
        <f t="shared" si="8"/>
        <v/>
      </c>
      <c r="S98" s="21"/>
    </row>
    <row r="99" spans="1:19" s="23" customFormat="1" ht="12.75" customHeight="1" thickBot="1" x14ac:dyDescent="0.3">
      <c r="A99" s="26"/>
      <c r="B99" s="40"/>
      <c r="C99" s="40"/>
      <c r="D99" s="141"/>
      <c r="E99" s="164">
        <f t="shared" si="9"/>
        <v>10</v>
      </c>
      <c r="F99" s="825"/>
      <c r="G99" s="826"/>
      <c r="H99" s="827"/>
      <c r="I99" s="825"/>
      <c r="J99" s="828"/>
      <c r="K99" s="825"/>
      <c r="L99" s="827"/>
      <c r="M99" s="848"/>
      <c r="N99" s="849"/>
      <c r="O99" s="40"/>
      <c r="P99" s="160"/>
      <c r="Q99" s="36" t="str">
        <f>IF(NOT(ISBLANK(F99)),COUNTA($F99:$F$99),"")</f>
        <v/>
      </c>
      <c r="R99" s="36" t="str">
        <f t="shared" si="8"/>
        <v/>
      </c>
      <c r="S99" s="21"/>
    </row>
    <row r="100" spans="1:19" s="23" customFormat="1" ht="12.75" customHeight="1" x14ac:dyDescent="0.25">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25">
      <c r="A101" s="26"/>
      <c r="B101" s="40"/>
      <c r="C101" s="40"/>
      <c r="D101" s="43" t="s">
        <v>147</v>
      </c>
      <c r="E101" s="850" t="str">
        <f>Translations!$B$186</f>
        <v>Please enter here further information regarding those connected installations, if relevant:</v>
      </c>
      <c r="F101" s="818"/>
      <c r="G101" s="818"/>
      <c r="H101" s="818"/>
      <c r="I101" s="818"/>
      <c r="J101" s="818"/>
      <c r="K101" s="818"/>
      <c r="L101" s="818"/>
      <c r="M101" s="818"/>
      <c r="N101" s="818"/>
      <c r="O101" s="40"/>
      <c r="P101" s="21"/>
      <c r="Q101" s="21"/>
      <c r="R101" s="21"/>
      <c r="S101" s="21"/>
    </row>
    <row r="102" spans="1:19" s="23" customFormat="1" ht="25.5" customHeight="1" x14ac:dyDescent="0.25">
      <c r="A102" s="26"/>
      <c r="B102" s="40"/>
      <c r="C102" s="40"/>
      <c r="D102" s="42"/>
      <c r="E102" s="817" t="str">
        <f>Translations!$B$187</f>
        <v>Installation ID is mandatory if the connected installation is covered by the EU ETS, and if it has already been covered by the EU ETS before 30 June 2019 for the first allocation period, and before 30 June 2024 for the second allocation period.</v>
      </c>
      <c r="F102" s="818"/>
      <c r="G102" s="818"/>
      <c r="H102" s="818"/>
      <c r="I102" s="818"/>
      <c r="J102" s="818"/>
      <c r="K102" s="818"/>
      <c r="L102" s="818"/>
      <c r="M102" s="818"/>
      <c r="N102" s="818"/>
      <c r="O102" s="40"/>
      <c r="P102" s="21"/>
      <c r="Q102" s="21"/>
      <c r="R102" s="21"/>
      <c r="S102" s="21"/>
    </row>
    <row r="103" spans="1:19" s="23" customFormat="1" ht="12.75" customHeight="1" x14ac:dyDescent="0.2">
      <c r="A103" s="26"/>
      <c r="B103" s="40"/>
      <c r="C103" s="40"/>
      <c r="D103" s="40"/>
      <c r="E103" s="166" t="str">
        <f>Translations!$B$139</f>
        <v>No.</v>
      </c>
      <c r="F103" s="829" t="str">
        <f>Translations!$B$188</f>
        <v>Installation ID used in CITL</v>
      </c>
      <c r="G103" s="830"/>
      <c r="H103" s="829" t="str">
        <f>Translations!$B$189</f>
        <v>Name of contact person</v>
      </c>
      <c r="I103" s="830"/>
      <c r="J103" s="838" t="str">
        <f>Translations!$B$190</f>
        <v>(email) address</v>
      </c>
      <c r="K103" s="839"/>
      <c r="L103" s="830"/>
      <c r="M103" s="829" t="str">
        <f>Translations!$B$191</f>
        <v>phone number</v>
      </c>
      <c r="N103" s="840"/>
      <c r="O103" s="40"/>
      <c r="P103" s="21"/>
      <c r="Q103" s="21"/>
      <c r="R103" s="21"/>
      <c r="S103" s="21"/>
    </row>
    <row r="104" spans="1:19" s="23" customFormat="1" ht="12.75" customHeight="1" x14ac:dyDescent="0.25">
      <c r="A104" s="26"/>
      <c r="B104" s="40"/>
      <c r="C104" s="40"/>
      <c r="D104" s="40"/>
      <c r="E104" s="167">
        <v>1</v>
      </c>
      <c r="F104" s="841"/>
      <c r="G104" s="842"/>
      <c r="H104" s="843"/>
      <c r="I104" s="844"/>
      <c r="J104" s="843"/>
      <c r="K104" s="845"/>
      <c r="L104" s="844"/>
      <c r="M104" s="846"/>
      <c r="N104" s="847"/>
      <c r="O104" s="40"/>
      <c r="P104" s="21"/>
      <c r="Q104" s="21"/>
      <c r="R104" s="21"/>
      <c r="S104" s="21"/>
    </row>
    <row r="105" spans="1:19" s="23" customFormat="1" ht="12.75" customHeight="1" x14ac:dyDescent="0.25">
      <c r="A105" s="26"/>
      <c r="B105" s="40"/>
      <c r="C105" s="40"/>
      <c r="D105" s="40"/>
      <c r="E105" s="163">
        <f>E104+1</f>
        <v>2</v>
      </c>
      <c r="F105" s="831"/>
      <c r="G105" s="832"/>
      <c r="H105" s="833"/>
      <c r="I105" s="834"/>
      <c r="J105" s="833"/>
      <c r="K105" s="835"/>
      <c r="L105" s="834"/>
      <c r="M105" s="836"/>
      <c r="N105" s="837"/>
      <c r="O105" s="40"/>
      <c r="P105" s="21"/>
      <c r="Q105" s="21"/>
      <c r="R105" s="21"/>
      <c r="S105" s="21"/>
    </row>
    <row r="106" spans="1:19" s="23" customFormat="1" ht="12.75" customHeight="1" x14ac:dyDescent="0.25">
      <c r="A106" s="26"/>
      <c r="B106" s="40"/>
      <c r="C106" s="40"/>
      <c r="D106" s="40"/>
      <c r="E106" s="163">
        <f t="shared" ref="E106:E113" si="10">E105+1</f>
        <v>3</v>
      </c>
      <c r="F106" s="831"/>
      <c r="G106" s="832"/>
      <c r="H106" s="833"/>
      <c r="I106" s="834"/>
      <c r="J106" s="833"/>
      <c r="K106" s="835"/>
      <c r="L106" s="834"/>
      <c r="M106" s="836"/>
      <c r="N106" s="837"/>
      <c r="O106" s="40"/>
      <c r="P106" s="21"/>
      <c r="Q106" s="21"/>
      <c r="R106" s="21"/>
      <c r="S106" s="21"/>
    </row>
    <row r="107" spans="1:19" s="23" customFormat="1" ht="12.75" customHeight="1" x14ac:dyDescent="0.25">
      <c r="A107" s="26"/>
      <c r="B107" s="40"/>
      <c r="C107" s="40"/>
      <c r="D107" s="40"/>
      <c r="E107" s="163">
        <f t="shared" si="10"/>
        <v>4</v>
      </c>
      <c r="F107" s="831"/>
      <c r="G107" s="832"/>
      <c r="H107" s="833"/>
      <c r="I107" s="834"/>
      <c r="J107" s="833"/>
      <c r="K107" s="835"/>
      <c r="L107" s="834"/>
      <c r="M107" s="836"/>
      <c r="N107" s="837"/>
      <c r="O107" s="40"/>
      <c r="P107" s="21"/>
      <c r="Q107" s="21"/>
      <c r="R107" s="21"/>
      <c r="S107" s="21"/>
    </row>
    <row r="108" spans="1:19" s="23" customFormat="1" ht="12.75" customHeight="1" x14ac:dyDescent="0.25">
      <c r="A108" s="26"/>
      <c r="B108" s="40"/>
      <c r="C108" s="40"/>
      <c r="D108" s="40"/>
      <c r="E108" s="163">
        <f t="shared" si="10"/>
        <v>5</v>
      </c>
      <c r="F108" s="831"/>
      <c r="G108" s="832"/>
      <c r="H108" s="833"/>
      <c r="I108" s="834"/>
      <c r="J108" s="833"/>
      <c r="K108" s="835"/>
      <c r="L108" s="834"/>
      <c r="M108" s="836"/>
      <c r="N108" s="837"/>
      <c r="O108" s="40"/>
      <c r="P108" s="21"/>
      <c r="Q108" s="21"/>
      <c r="R108" s="21"/>
      <c r="S108" s="21"/>
    </row>
    <row r="109" spans="1:19" s="23" customFormat="1" ht="12.75" customHeight="1" x14ac:dyDescent="0.25">
      <c r="A109" s="26"/>
      <c r="B109" s="40"/>
      <c r="C109" s="40"/>
      <c r="D109" s="40"/>
      <c r="E109" s="163">
        <f t="shared" si="10"/>
        <v>6</v>
      </c>
      <c r="F109" s="831"/>
      <c r="G109" s="832"/>
      <c r="H109" s="833"/>
      <c r="I109" s="834"/>
      <c r="J109" s="833"/>
      <c r="K109" s="835"/>
      <c r="L109" s="834"/>
      <c r="M109" s="836"/>
      <c r="N109" s="837"/>
      <c r="O109" s="40"/>
      <c r="P109" s="21"/>
      <c r="Q109" s="21"/>
      <c r="R109" s="21"/>
      <c r="S109" s="21"/>
    </row>
    <row r="110" spans="1:19" s="23" customFormat="1" ht="12.75" customHeight="1" x14ac:dyDescent="0.25">
      <c r="A110" s="26"/>
      <c r="B110" s="40"/>
      <c r="C110" s="40"/>
      <c r="D110" s="40"/>
      <c r="E110" s="163">
        <f t="shared" si="10"/>
        <v>7</v>
      </c>
      <c r="F110" s="831"/>
      <c r="G110" s="832"/>
      <c r="H110" s="833"/>
      <c r="I110" s="834"/>
      <c r="J110" s="833"/>
      <c r="K110" s="835"/>
      <c r="L110" s="834"/>
      <c r="M110" s="836"/>
      <c r="N110" s="837"/>
      <c r="O110" s="40"/>
      <c r="P110" s="21"/>
      <c r="Q110" s="21"/>
      <c r="R110" s="21"/>
      <c r="S110" s="21"/>
    </row>
    <row r="111" spans="1:19" s="23" customFormat="1" ht="12.75" customHeight="1" x14ac:dyDescent="0.25">
      <c r="A111" s="26"/>
      <c r="B111" s="40"/>
      <c r="C111" s="40"/>
      <c r="D111" s="40"/>
      <c r="E111" s="163">
        <f t="shared" si="10"/>
        <v>8</v>
      </c>
      <c r="F111" s="831"/>
      <c r="G111" s="832"/>
      <c r="H111" s="833"/>
      <c r="I111" s="834"/>
      <c r="J111" s="833"/>
      <c r="K111" s="835"/>
      <c r="L111" s="834"/>
      <c r="M111" s="836"/>
      <c r="N111" s="837"/>
      <c r="O111" s="40"/>
      <c r="P111" s="21"/>
      <c r="Q111" s="21"/>
      <c r="R111" s="21"/>
      <c r="S111" s="21"/>
    </row>
    <row r="112" spans="1:19" s="23" customFormat="1" ht="12.75" customHeight="1" x14ac:dyDescent="0.25">
      <c r="A112" s="26"/>
      <c r="B112" s="40"/>
      <c r="C112" s="40"/>
      <c r="D112" s="40"/>
      <c r="E112" s="163">
        <f t="shared" si="10"/>
        <v>9</v>
      </c>
      <c r="F112" s="831"/>
      <c r="G112" s="832"/>
      <c r="H112" s="833"/>
      <c r="I112" s="834"/>
      <c r="J112" s="833"/>
      <c r="K112" s="835"/>
      <c r="L112" s="834"/>
      <c r="M112" s="836"/>
      <c r="N112" s="837"/>
      <c r="O112" s="40"/>
      <c r="P112" s="21"/>
      <c r="Q112" s="21"/>
      <c r="R112" s="21"/>
      <c r="S112" s="21"/>
    </row>
    <row r="113" spans="1:19" s="23" customFormat="1" ht="12.75" customHeight="1" x14ac:dyDescent="0.25">
      <c r="A113" s="26"/>
      <c r="B113" s="40"/>
      <c r="C113" s="40"/>
      <c r="D113" s="40"/>
      <c r="E113" s="164">
        <f t="shared" si="10"/>
        <v>10</v>
      </c>
      <c r="F113" s="851"/>
      <c r="G113" s="852"/>
      <c r="H113" s="853"/>
      <c r="I113" s="854"/>
      <c r="J113" s="853"/>
      <c r="K113" s="855"/>
      <c r="L113" s="854"/>
      <c r="M113" s="856"/>
      <c r="N113" s="857"/>
      <c r="O113" s="40"/>
      <c r="P113" s="21"/>
      <c r="Q113" s="21"/>
      <c r="R113" s="21"/>
      <c r="S113" s="21"/>
    </row>
    <row r="114" spans="1:19" s="23" customFormat="1" ht="12.75" customHeight="1" x14ac:dyDescent="0.25">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2"/>
    <row r="116" spans="1:19" ht="12.75" customHeight="1" x14ac:dyDescent="0.2"/>
    <row r="117" spans="1:19" ht="12.75" customHeight="1" x14ac:dyDescent="0.2"/>
    <row r="118" spans="1:19" s="23" customFormat="1" ht="12.75" hidden="1" customHeight="1" x14ac:dyDescent="0.25">
      <c r="A118" s="21" t="s">
        <v>437</v>
      </c>
      <c r="B118" s="26" t="s">
        <v>466</v>
      </c>
      <c r="C118" s="26" t="s">
        <v>466</v>
      </c>
      <c r="D118" s="26" t="s">
        <v>466</v>
      </c>
      <c r="E118" s="26" t="s">
        <v>466</v>
      </c>
      <c r="F118" s="26" t="s">
        <v>466</v>
      </c>
      <c r="G118" s="26" t="s">
        <v>466</v>
      </c>
      <c r="H118" s="26" t="s">
        <v>466</v>
      </c>
      <c r="I118" s="26" t="s">
        <v>466</v>
      </c>
      <c r="J118" s="26" t="s">
        <v>466</v>
      </c>
      <c r="K118" s="26" t="s">
        <v>466</v>
      </c>
      <c r="L118" s="26" t="s">
        <v>466</v>
      </c>
      <c r="M118" s="26" t="s">
        <v>466</v>
      </c>
      <c r="N118" s="26" t="s">
        <v>466</v>
      </c>
      <c r="O118" s="26" t="s">
        <v>466</v>
      </c>
      <c r="P118" s="21" t="s">
        <v>466</v>
      </c>
      <c r="Q118" s="21" t="s">
        <v>466</v>
      </c>
      <c r="R118" s="21" t="s">
        <v>466</v>
      </c>
      <c r="S118" s="21" t="s">
        <v>466</v>
      </c>
    </row>
    <row r="119" spans="1:19" ht="12.75" hidden="1" customHeight="1" x14ac:dyDescent="0.2">
      <c r="A119" s="21" t="s">
        <v>437</v>
      </c>
    </row>
    <row r="120" spans="1:19" ht="12.75" hidden="1" customHeight="1" x14ac:dyDescent="0.2">
      <c r="A120" s="21" t="s">
        <v>437</v>
      </c>
      <c r="E120" s="38" t="s">
        <v>463</v>
      </c>
    </row>
    <row r="121" spans="1:19" ht="12.75" hidden="1" customHeight="1" x14ac:dyDescent="0.2">
      <c r="A121" s="21" t="s">
        <v>437</v>
      </c>
      <c r="E121" s="171"/>
      <c r="F121" s="171" t="s">
        <v>238</v>
      </c>
      <c r="G121" s="171"/>
      <c r="H121" s="171" t="s">
        <v>464</v>
      </c>
      <c r="I121" s="171" t="s">
        <v>465</v>
      </c>
      <c r="J121" s="171"/>
      <c r="K121" s="172" t="s">
        <v>624</v>
      </c>
    </row>
    <row r="122" spans="1:19" ht="12.75" hidden="1" customHeight="1" x14ac:dyDescent="0.2">
      <c r="A122" s="21" t="s">
        <v>437</v>
      </c>
      <c r="E122" s="173">
        <v>1</v>
      </c>
      <c r="F122" s="174" t="str">
        <f t="shared" ref="F122:F138" si="11">IF($E122&gt;MAX($Q$17:$Q$43),Euconst_NA,INDEX($E$17:$E$43,MATCH($E122,$Q$17:$Q$43,0)))</f>
        <v>N.A.</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2">
      <c r="A123" s="21" t="s">
        <v>437</v>
      </c>
      <c r="E123" s="173">
        <f t="shared" ref="E123:E137" si="14">E122+1</f>
        <v>2</v>
      </c>
      <c r="F123" s="174" t="str">
        <f t="shared" si="11"/>
        <v>N.A.</v>
      </c>
      <c r="G123" s="171"/>
      <c r="H123" s="175" t="b">
        <f t="shared" si="12"/>
        <v>0</v>
      </c>
      <c r="I123" s="176" t="str">
        <f t="shared" si="13"/>
        <v/>
      </c>
      <c r="J123" s="176"/>
      <c r="K123" s="171"/>
    </row>
    <row r="124" spans="1:19" ht="12.75" hidden="1" customHeight="1" x14ac:dyDescent="0.2">
      <c r="A124" s="21" t="s">
        <v>437</v>
      </c>
      <c r="E124" s="173">
        <f t="shared" si="14"/>
        <v>3</v>
      </c>
      <c r="F124" s="174" t="str">
        <f t="shared" si="11"/>
        <v>N.A.</v>
      </c>
      <c r="G124" s="171"/>
      <c r="H124" s="175" t="b">
        <f t="shared" si="12"/>
        <v>0</v>
      </c>
      <c r="I124" s="176" t="str">
        <f t="shared" si="13"/>
        <v/>
      </c>
      <c r="J124" s="176"/>
      <c r="K124" s="171"/>
    </row>
    <row r="125" spans="1:19" ht="12.75" hidden="1" customHeight="1" x14ac:dyDescent="0.2">
      <c r="A125" s="21" t="s">
        <v>437</v>
      </c>
      <c r="E125" s="173">
        <f t="shared" si="14"/>
        <v>4</v>
      </c>
      <c r="F125" s="174" t="str">
        <f t="shared" si="11"/>
        <v>N.A.</v>
      </c>
      <c r="G125" s="171"/>
      <c r="H125" s="175" t="b">
        <f t="shared" si="12"/>
        <v>0</v>
      </c>
      <c r="I125" s="176" t="str">
        <f t="shared" si="13"/>
        <v/>
      </c>
      <c r="J125" s="176"/>
      <c r="K125" s="171"/>
    </row>
    <row r="126" spans="1:19" ht="12.75" hidden="1" customHeight="1" x14ac:dyDescent="0.2">
      <c r="A126" s="21" t="s">
        <v>437</v>
      </c>
      <c r="E126" s="173">
        <f t="shared" si="14"/>
        <v>5</v>
      </c>
      <c r="F126" s="174" t="str">
        <f t="shared" si="11"/>
        <v>N.A.</v>
      </c>
      <c r="G126" s="171"/>
      <c r="H126" s="175" t="b">
        <f t="shared" si="12"/>
        <v>0</v>
      </c>
      <c r="I126" s="176" t="str">
        <f t="shared" si="13"/>
        <v/>
      </c>
      <c r="J126" s="176"/>
      <c r="K126" s="171"/>
    </row>
    <row r="127" spans="1:19" ht="12.75" hidden="1" customHeight="1" x14ac:dyDescent="0.2">
      <c r="A127" s="21" t="s">
        <v>437</v>
      </c>
      <c r="E127" s="173">
        <f t="shared" si="14"/>
        <v>6</v>
      </c>
      <c r="F127" s="174" t="str">
        <f t="shared" si="11"/>
        <v>N.A.</v>
      </c>
      <c r="G127" s="171"/>
      <c r="H127" s="175" t="b">
        <f t="shared" si="12"/>
        <v>0</v>
      </c>
      <c r="I127" s="176" t="str">
        <f t="shared" si="13"/>
        <v/>
      </c>
      <c r="J127" s="176"/>
      <c r="K127" s="171"/>
    </row>
    <row r="128" spans="1:19" ht="12.75" hidden="1" customHeight="1" x14ac:dyDescent="0.2">
      <c r="A128" s="21" t="s">
        <v>437</v>
      </c>
      <c r="E128" s="173">
        <f t="shared" si="14"/>
        <v>7</v>
      </c>
      <c r="F128" s="174" t="str">
        <f t="shared" si="11"/>
        <v>N.A.</v>
      </c>
      <c r="G128" s="171"/>
      <c r="H128" s="175" t="b">
        <f t="shared" si="12"/>
        <v>0</v>
      </c>
      <c r="I128" s="176" t="str">
        <f t="shared" si="13"/>
        <v/>
      </c>
      <c r="J128" s="176"/>
      <c r="K128" s="171"/>
    </row>
    <row r="129" spans="1:11" ht="12.75" hidden="1" customHeight="1" x14ac:dyDescent="0.2">
      <c r="A129" s="21" t="s">
        <v>437</v>
      </c>
      <c r="E129" s="173">
        <f t="shared" si="14"/>
        <v>8</v>
      </c>
      <c r="F129" s="174" t="str">
        <f t="shared" si="11"/>
        <v>N.A.</v>
      </c>
      <c r="G129" s="171"/>
      <c r="H129" s="175" t="b">
        <f t="shared" si="12"/>
        <v>0</v>
      </c>
      <c r="I129" s="176" t="str">
        <f t="shared" si="13"/>
        <v/>
      </c>
      <c r="J129" s="176"/>
      <c r="K129" s="171"/>
    </row>
    <row r="130" spans="1:11" ht="12.75" hidden="1" customHeight="1" x14ac:dyDescent="0.2">
      <c r="A130" s="21" t="s">
        <v>437</v>
      </c>
      <c r="E130" s="173">
        <f t="shared" si="14"/>
        <v>9</v>
      </c>
      <c r="F130" s="174" t="str">
        <f t="shared" si="11"/>
        <v>N.A.</v>
      </c>
      <c r="G130" s="171"/>
      <c r="H130" s="175" t="b">
        <f t="shared" si="12"/>
        <v>0</v>
      </c>
      <c r="I130" s="176" t="str">
        <f t="shared" si="13"/>
        <v/>
      </c>
      <c r="J130" s="176"/>
      <c r="K130" s="171"/>
    </row>
    <row r="131" spans="1:11" ht="12.75" hidden="1" customHeight="1" x14ac:dyDescent="0.2">
      <c r="A131" s="21" t="s">
        <v>437</v>
      </c>
      <c r="E131" s="173">
        <f t="shared" si="14"/>
        <v>10</v>
      </c>
      <c r="F131" s="174" t="str">
        <f t="shared" si="11"/>
        <v>N.A.</v>
      </c>
      <c r="G131" s="171"/>
      <c r="H131" s="175" t="b">
        <f t="shared" si="12"/>
        <v>0</v>
      </c>
      <c r="I131" s="176" t="str">
        <f t="shared" si="13"/>
        <v/>
      </c>
      <c r="J131" s="176"/>
      <c r="K131" s="171"/>
    </row>
    <row r="132" spans="1:11" ht="12.75" hidden="1" customHeight="1" x14ac:dyDescent="0.2">
      <c r="A132" s="21" t="s">
        <v>437</v>
      </c>
      <c r="E132" s="173">
        <f t="shared" si="14"/>
        <v>11</v>
      </c>
      <c r="F132" s="174" t="str">
        <f t="shared" si="11"/>
        <v>N.A.</v>
      </c>
      <c r="G132" s="171"/>
      <c r="H132" s="175" t="b">
        <f t="shared" si="12"/>
        <v>0</v>
      </c>
      <c r="I132" s="176" t="str">
        <f t="shared" si="13"/>
        <v/>
      </c>
      <c r="J132" s="176"/>
      <c r="K132" s="171"/>
    </row>
    <row r="133" spans="1:11" ht="12.75" hidden="1" customHeight="1" x14ac:dyDescent="0.2">
      <c r="A133" s="21" t="s">
        <v>437</v>
      </c>
      <c r="E133" s="173">
        <f t="shared" si="14"/>
        <v>12</v>
      </c>
      <c r="F133" s="174" t="str">
        <f t="shared" si="11"/>
        <v>N.A.</v>
      </c>
      <c r="G133" s="171"/>
      <c r="H133" s="175" t="b">
        <f t="shared" si="12"/>
        <v>0</v>
      </c>
      <c r="I133" s="176" t="str">
        <f t="shared" si="13"/>
        <v/>
      </c>
      <c r="J133" s="176"/>
      <c r="K133" s="171"/>
    </row>
    <row r="134" spans="1:11" ht="12.75" hidden="1" customHeight="1" x14ac:dyDescent="0.2">
      <c r="A134" s="21" t="s">
        <v>437</v>
      </c>
      <c r="E134" s="173">
        <f t="shared" si="14"/>
        <v>13</v>
      </c>
      <c r="F134" s="174" t="str">
        <f t="shared" si="11"/>
        <v>N.A.</v>
      </c>
      <c r="G134" s="171"/>
      <c r="H134" s="175" t="b">
        <f t="shared" si="12"/>
        <v>0</v>
      </c>
      <c r="I134" s="176" t="str">
        <f t="shared" si="13"/>
        <v/>
      </c>
      <c r="J134" s="176"/>
      <c r="K134" s="171"/>
    </row>
    <row r="135" spans="1:11" ht="12.75" hidden="1" customHeight="1" x14ac:dyDescent="0.2">
      <c r="A135" s="21" t="s">
        <v>437</v>
      </c>
      <c r="E135" s="173">
        <f t="shared" si="14"/>
        <v>14</v>
      </c>
      <c r="F135" s="174" t="str">
        <f t="shared" si="11"/>
        <v>N.A.</v>
      </c>
      <c r="G135" s="171"/>
      <c r="H135" s="175" t="b">
        <f t="shared" si="12"/>
        <v>0</v>
      </c>
      <c r="I135" s="176" t="str">
        <f t="shared" si="13"/>
        <v/>
      </c>
      <c r="J135" s="176"/>
      <c r="K135" s="171"/>
    </row>
    <row r="136" spans="1:11" ht="12.75" hidden="1" customHeight="1" x14ac:dyDescent="0.2">
      <c r="A136" s="21" t="s">
        <v>437</v>
      </c>
      <c r="E136" s="173">
        <f t="shared" si="14"/>
        <v>15</v>
      </c>
      <c r="F136" s="174" t="str">
        <f t="shared" si="11"/>
        <v>N.A.</v>
      </c>
      <c r="G136" s="171"/>
      <c r="H136" s="175" t="b">
        <f t="shared" si="12"/>
        <v>0</v>
      </c>
      <c r="I136" s="176" t="str">
        <f t="shared" si="13"/>
        <v/>
      </c>
      <c r="J136" s="176"/>
      <c r="K136" s="171"/>
    </row>
    <row r="137" spans="1:11" ht="12.75" hidden="1" customHeight="1" x14ac:dyDescent="0.2">
      <c r="A137" s="21" t="s">
        <v>437</v>
      </c>
      <c r="E137" s="173">
        <f t="shared" si="14"/>
        <v>16</v>
      </c>
      <c r="F137" s="174" t="str">
        <f t="shared" si="11"/>
        <v>N.A.</v>
      </c>
      <c r="G137" s="171"/>
      <c r="H137" s="175" t="b">
        <f t="shared" si="12"/>
        <v>0</v>
      </c>
      <c r="I137" s="176" t="str">
        <f t="shared" si="13"/>
        <v/>
      </c>
      <c r="J137" s="176"/>
      <c r="K137" s="171"/>
    </row>
    <row r="138" spans="1:11" ht="12.75" hidden="1" customHeight="1" x14ac:dyDescent="0.2">
      <c r="A138" s="21" t="s">
        <v>437</v>
      </c>
      <c r="E138" s="173">
        <v>17</v>
      </c>
      <c r="F138" s="174" t="str">
        <f t="shared" si="11"/>
        <v>N.A.</v>
      </c>
      <c r="G138" s="171"/>
      <c r="H138" s="175" t="b">
        <f t="shared" si="12"/>
        <v>0</v>
      </c>
      <c r="I138" s="176" t="str">
        <f t="shared" si="13"/>
        <v/>
      </c>
      <c r="J138" s="176"/>
      <c r="K138" s="171"/>
    </row>
    <row r="139" spans="1:11" ht="12.75" hidden="1" customHeight="1" x14ac:dyDescent="0.2">
      <c r="A139" s="21" t="s">
        <v>437</v>
      </c>
    </row>
    <row r="140" spans="1:11" hidden="1" x14ac:dyDescent="0.2">
      <c r="A140" s="21" t="s">
        <v>437</v>
      </c>
    </row>
    <row r="141" spans="1:11" hidden="1" x14ac:dyDescent="0.2">
      <c r="A141" s="21" t="s">
        <v>437</v>
      </c>
      <c r="E141" s="20" t="s">
        <v>742</v>
      </c>
      <c r="F141" s="20"/>
      <c r="G141" s="175" t="b">
        <f>COUNTA($E$17:$E$26,CNTR_FallBackSubInstRelevant)&gt;0</f>
        <v>0</v>
      </c>
    </row>
    <row r="142" spans="1:11" hidden="1" x14ac:dyDescent="0.2">
      <c r="A142" s="21" t="s">
        <v>437</v>
      </c>
    </row>
  </sheetData>
  <sheetProtection sheet="1" objects="1" scenarios="1" formatCells="0" formatColumns="0" formatRows="0"/>
  <mergeCells count="181">
    <mergeCell ref="E42:J42"/>
    <mergeCell ref="E43:J43"/>
    <mergeCell ref="E53:I53"/>
    <mergeCell ref="J53:N53"/>
    <mergeCell ref="E54:N54"/>
    <mergeCell ref="F59:N59"/>
    <mergeCell ref="F60:N60"/>
    <mergeCell ref="F61:N61"/>
    <mergeCell ref="D68:N68"/>
    <mergeCell ref="E52:N52"/>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E70:N70"/>
    <mergeCell ref="E71:N71"/>
    <mergeCell ref="E72:N72"/>
    <mergeCell ref="J56:N56"/>
    <mergeCell ref="E56:I56"/>
    <mergeCell ref="E62:N62"/>
    <mergeCell ref="F80:N80"/>
    <mergeCell ref="E66:N66"/>
    <mergeCell ref="E65:N65"/>
    <mergeCell ref="E64:N64"/>
    <mergeCell ref="E63:N63"/>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I91:J91"/>
    <mergeCell ref="K91:L91"/>
    <mergeCell ref="M91:N91"/>
    <mergeCell ref="F92:H92"/>
    <mergeCell ref="I92:J92"/>
    <mergeCell ref="K92:L92"/>
    <mergeCell ref="M92:N92"/>
    <mergeCell ref="I90:J90"/>
    <mergeCell ref="K90:L90"/>
    <mergeCell ref="M90:N90"/>
    <mergeCell ref="F91:H91"/>
    <mergeCell ref="F90:H90"/>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s>
  <conditionalFormatting sqref="R3:S3">
    <cfRule type="expression" dxfId="278" priority="12" stopIfTrue="1">
      <formula>$G$281</formula>
    </cfRule>
  </conditionalFormatting>
  <conditionalFormatting sqref="R4:S4">
    <cfRule type="expression" dxfId="277" priority="13" stopIfTrue="1">
      <formula>$G$285</formula>
    </cfRule>
  </conditionalFormatting>
  <conditionalFormatting sqref="F104:G113">
    <cfRule type="expression" dxfId="276" priority="1" stopIfTrue="1">
      <formula>AND(CNTR_ExistConnectionEntries,ISBLANK($F90))</formula>
    </cfRule>
    <cfRule type="expression" dxfId="275" priority="2" stopIfTrue="1">
      <formula>($R90=FALSE)</formula>
    </cfRule>
  </conditionalFormatting>
  <conditionalFormatting sqref="H104:N113">
    <cfRule type="expression" dxfId="274" priority="3" stopIfTrue="1">
      <formula>AND(CNTR_ExistConnectionEntries,ISBLANK($F90))</formula>
    </cfRule>
    <cfRule type="expression" dxfId="273"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zoomScale="115" zoomScaleNormal="115"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5" hidden="1" thickBot="1" x14ac:dyDescent="0.25">
      <c r="A1" s="185" t="s">
        <v>437</v>
      </c>
      <c r="B1" s="21"/>
      <c r="C1" s="21"/>
      <c r="D1" s="21"/>
      <c r="E1" s="21"/>
      <c r="F1" s="21"/>
      <c r="G1" s="21"/>
      <c r="H1" s="21"/>
      <c r="I1" s="21"/>
      <c r="J1" s="21"/>
      <c r="K1" s="21"/>
      <c r="L1" s="21"/>
      <c r="M1" s="21"/>
      <c r="N1" s="21"/>
      <c r="O1" s="21"/>
      <c r="P1" s="185" t="s">
        <v>437</v>
      </c>
    </row>
    <row r="2" spans="1:16" ht="15" thickBot="1" x14ac:dyDescent="0.25">
      <c r="A2" s="21"/>
      <c r="B2" s="772" t="str">
        <f>Translations!$B$192</f>
        <v>D. 
MethProc</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c r="O2" s="22"/>
    </row>
    <row r="3" spans="1:16" ht="15" thickBot="1" x14ac:dyDescent="0.25">
      <c r="A3" s="21"/>
      <c r="B3" s="775"/>
      <c r="C3" s="776"/>
      <c r="D3" s="777"/>
      <c r="E3" s="693" t="str">
        <f>Translations!$B$4</f>
        <v>Top of sheet</v>
      </c>
      <c r="F3" s="764"/>
      <c r="G3" s="895" t="str">
        <f>Translations!$B$193</f>
        <v>Methods at installation level</v>
      </c>
      <c r="H3" s="896"/>
      <c r="I3" s="896" t="str">
        <f>Translations!$B$194</f>
        <v>Procedures</v>
      </c>
      <c r="J3" s="896"/>
      <c r="K3" s="766"/>
      <c r="L3" s="766"/>
      <c r="M3" s="766"/>
      <c r="N3" s="766"/>
      <c r="O3" s="22"/>
    </row>
    <row r="4" spans="1:16" ht="15" thickBot="1" x14ac:dyDescent="0.25">
      <c r="A4" s="21"/>
      <c r="B4" s="778"/>
      <c r="C4" s="779"/>
      <c r="D4" s="780"/>
      <c r="E4" s="693" t="str">
        <f>Translations!$B$5</f>
        <v>End of sheet</v>
      </c>
      <c r="F4" s="693"/>
      <c r="G4" s="771"/>
      <c r="H4" s="768"/>
      <c r="I4" s="768"/>
      <c r="J4" s="768"/>
      <c r="K4" s="768"/>
      <c r="L4" s="768"/>
      <c r="M4" s="767"/>
      <c r="N4" s="768"/>
      <c r="O4" s="22"/>
    </row>
    <row r="5" spans="1:16" x14ac:dyDescent="0.2">
      <c r="A5" s="21"/>
      <c r="O5" s="22"/>
    </row>
    <row r="6" spans="1:16" ht="18" x14ac:dyDescent="0.2">
      <c r="C6" s="2" t="s">
        <v>462</v>
      </c>
      <c r="D6" s="769" t="str">
        <f>Translations!$B$195</f>
        <v>Methods and procedures at installation level</v>
      </c>
      <c r="E6" s="769"/>
      <c r="F6" s="769"/>
      <c r="G6" s="769"/>
      <c r="H6" s="769"/>
      <c r="I6" s="769"/>
      <c r="J6" s="769"/>
      <c r="K6" s="769"/>
      <c r="L6" s="769"/>
      <c r="M6" s="769"/>
      <c r="N6" s="769"/>
    </row>
    <row r="8" spans="1:16" ht="16.5" customHeight="1" x14ac:dyDescent="0.2">
      <c r="C8" s="292" t="s">
        <v>144</v>
      </c>
      <c r="D8" s="892" t="str">
        <f>Translations!$B$193</f>
        <v>Methods at installation level</v>
      </c>
      <c r="E8" s="892"/>
      <c r="F8" s="892"/>
      <c r="G8" s="892"/>
      <c r="H8" s="892"/>
      <c r="I8" s="892"/>
      <c r="J8" s="892"/>
      <c r="K8" s="892"/>
      <c r="L8" s="892"/>
      <c r="M8" s="892"/>
      <c r="N8" s="892"/>
      <c r="P8" s="295"/>
    </row>
    <row r="9" spans="1:16" ht="12.75" customHeight="1" x14ac:dyDescent="0.2"/>
    <row r="10" spans="1:16" ht="30" customHeight="1" x14ac:dyDescent="0.2">
      <c r="D10" s="918" t="str">
        <f>Translations!$B$196</f>
        <v>Entries in this section are only relevant if the installation has more than one sub-installation AND any physical units are used by more than one sub-installation. If this is not the case, please proceed with section II below.</v>
      </c>
      <c r="E10" s="918"/>
      <c r="F10" s="918"/>
      <c r="G10" s="918"/>
      <c r="H10" s="918"/>
      <c r="I10" s="918"/>
      <c r="J10" s="918"/>
      <c r="K10" s="918"/>
      <c r="L10" s="918"/>
      <c r="M10" s="918"/>
      <c r="N10" s="918"/>
    </row>
    <row r="11" spans="1:16" ht="5.0999999999999996" customHeight="1" x14ac:dyDescent="0.2"/>
    <row r="12" spans="1:16" ht="12.75" customHeight="1" x14ac:dyDescent="0.2">
      <c r="D12" s="256" t="s">
        <v>146</v>
      </c>
      <c r="E12" s="919" t="str">
        <f>Translations!$B$197</f>
        <v>Physical parts of installations which serve more than one sub-installation</v>
      </c>
      <c r="F12" s="919"/>
      <c r="G12" s="919"/>
      <c r="H12" s="919"/>
      <c r="I12" s="919"/>
      <c r="J12" s="919"/>
      <c r="K12" s="919"/>
      <c r="L12" s="919"/>
      <c r="M12" s="919"/>
      <c r="N12" s="919"/>
    </row>
    <row r="13" spans="1:16" ht="25.5" customHeight="1" x14ac:dyDescent="0.2">
      <c r="E13" s="920" t="str">
        <f>Translations!$B$198</f>
        <v>As required by Annex VI, section 2(b), of the FAR please list all physical parts of installations and units which serve more than one sub-installation, including heat supply systems, jointly used boilers and CHP units, etc.</v>
      </c>
      <c r="F13" s="921"/>
      <c r="G13" s="921"/>
      <c r="H13" s="921"/>
      <c r="I13" s="921"/>
      <c r="J13" s="921"/>
      <c r="K13" s="921"/>
      <c r="L13" s="921"/>
      <c r="M13" s="921"/>
      <c r="N13" s="921"/>
    </row>
    <row r="14" spans="1:16" ht="12.75" customHeight="1" x14ac:dyDescent="0.2">
      <c r="E14" s="920" t="str">
        <f>Translations!$B$199</f>
        <v>For each part or unit, please select all relevant sub-installations from the drop down lists which contains all sub-installations selected in section C.I.</v>
      </c>
      <c r="F14" s="921"/>
      <c r="G14" s="921"/>
      <c r="H14" s="921"/>
      <c r="I14" s="921"/>
      <c r="J14" s="921"/>
      <c r="K14" s="921"/>
      <c r="L14" s="921"/>
      <c r="M14" s="921"/>
      <c r="N14" s="921"/>
    </row>
    <row r="15" spans="1:16" ht="12.75" customHeight="1" x14ac:dyDescent="0.2">
      <c r="E15" s="920" t="str">
        <f>Translations!$B$200</f>
        <v>Units which only serve one sub-installation should not be listed here but described in detail in the section (a) of the relevant sub-installation in sheets F and G.</v>
      </c>
      <c r="F15" s="921"/>
      <c r="G15" s="921"/>
      <c r="H15" s="921"/>
      <c r="I15" s="921"/>
      <c r="J15" s="921"/>
      <c r="K15" s="921"/>
      <c r="L15" s="921"/>
      <c r="M15" s="921"/>
      <c r="N15" s="921"/>
    </row>
    <row r="16" spans="1:16" ht="25.5" customHeight="1" x14ac:dyDescent="0.2">
      <c r="E16" s="920" t="str">
        <f>Translations!$B$201</f>
        <v>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v>
      </c>
      <c r="F16" s="921"/>
      <c r="G16" s="921"/>
      <c r="H16" s="921"/>
      <c r="I16" s="921"/>
      <c r="J16" s="921"/>
      <c r="K16" s="921"/>
      <c r="L16" s="921"/>
      <c r="M16" s="921"/>
      <c r="N16" s="921"/>
    </row>
    <row r="17" spans="5:14" ht="5.0999999999999996" customHeight="1" x14ac:dyDescent="0.2"/>
    <row r="18" spans="5:14" ht="12.75" customHeight="1" x14ac:dyDescent="0.2">
      <c r="E18" s="922" t="str">
        <f>Translations!$B$202</f>
        <v>Ref.</v>
      </c>
      <c r="F18" s="925" t="str">
        <f>Translations!$B$203</f>
        <v>Physical part of the installation or unit</v>
      </c>
      <c r="G18" s="926"/>
      <c r="H18" s="926"/>
      <c r="I18" s="927"/>
      <c r="J18" s="924" t="str">
        <f>Translations!$B$204</f>
        <v>Relevant sub-installations</v>
      </c>
      <c r="K18" s="924"/>
      <c r="L18" s="924"/>
      <c r="M18" s="924"/>
      <c r="N18" s="924"/>
    </row>
    <row r="19" spans="5:14" ht="12.75" customHeight="1" x14ac:dyDescent="0.2">
      <c r="E19" s="923"/>
      <c r="F19" s="928"/>
      <c r="G19" s="929"/>
      <c r="H19" s="929"/>
      <c r="I19" s="930"/>
      <c r="J19" s="265">
        <v>1</v>
      </c>
      <c r="K19" s="265">
        <v>2</v>
      </c>
      <c r="L19" s="265">
        <v>3</v>
      </c>
      <c r="M19" s="265">
        <v>4</v>
      </c>
      <c r="N19" s="265">
        <v>5</v>
      </c>
    </row>
    <row r="20" spans="5:14" ht="12.75" customHeight="1" x14ac:dyDescent="0.2">
      <c r="E20" s="178" t="s">
        <v>677</v>
      </c>
      <c r="F20" s="806"/>
      <c r="G20" s="806"/>
      <c r="H20" s="806"/>
      <c r="I20" s="806"/>
      <c r="J20" s="313"/>
      <c r="K20" s="313"/>
      <c r="L20" s="313"/>
      <c r="M20" s="313"/>
      <c r="N20" s="313"/>
    </row>
    <row r="21" spans="5:14" ht="12.75" customHeight="1" x14ac:dyDescent="0.2">
      <c r="E21" s="178" t="s">
        <v>678</v>
      </c>
      <c r="F21" s="806"/>
      <c r="G21" s="806"/>
      <c r="H21" s="806"/>
      <c r="I21" s="806"/>
      <c r="J21" s="313"/>
      <c r="K21" s="313"/>
      <c r="L21" s="313"/>
      <c r="M21" s="313"/>
      <c r="N21" s="313"/>
    </row>
    <row r="22" spans="5:14" ht="12.75" customHeight="1" x14ac:dyDescent="0.2">
      <c r="E22" s="178" t="s">
        <v>679</v>
      </c>
      <c r="F22" s="806"/>
      <c r="G22" s="806"/>
      <c r="H22" s="806"/>
      <c r="I22" s="806"/>
      <c r="J22" s="313"/>
      <c r="K22" s="313"/>
      <c r="L22" s="313"/>
      <c r="M22" s="313"/>
      <c r="N22" s="313"/>
    </row>
    <row r="23" spans="5:14" ht="12.75" customHeight="1" x14ac:dyDescent="0.2">
      <c r="E23" s="178" t="s">
        <v>680</v>
      </c>
      <c r="F23" s="806"/>
      <c r="G23" s="806"/>
      <c r="H23" s="806"/>
      <c r="I23" s="806"/>
      <c r="J23" s="313"/>
      <c r="K23" s="313"/>
      <c r="L23" s="313"/>
      <c r="M23" s="313"/>
      <c r="N23" s="313"/>
    </row>
    <row r="24" spans="5:14" ht="12.75" customHeight="1" x14ac:dyDescent="0.2">
      <c r="E24" s="178" t="s">
        <v>681</v>
      </c>
      <c r="F24" s="806"/>
      <c r="G24" s="806"/>
      <c r="H24" s="806"/>
      <c r="I24" s="806"/>
      <c r="J24" s="313"/>
      <c r="K24" s="313"/>
      <c r="L24" s="313"/>
      <c r="M24" s="313"/>
      <c r="N24" s="313"/>
    </row>
    <row r="25" spans="5:14" ht="12.75" customHeight="1" x14ac:dyDescent="0.2">
      <c r="E25" s="178" t="s">
        <v>682</v>
      </c>
      <c r="F25" s="806"/>
      <c r="G25" s="806"/>
      <c r="H25" s="806"/>
      <c r="I25" s="806"/>
      <c r="J25" s="313"/>
      <c r="K25" s="313"/>
      <c r="L25" s="313"/>
      <c r="M25" s="313"/>
      <c r="N25" s="313"/>
    </row>
    <row r="26" spans="5:14" ht="12.75" customHeight="1" x14ac:dyDescent="0.2">
      <c r="E26" s="178" t="s">
        <v>683</v>
      </c>
      <c r="F26" s="806"/>
      <c r="G26" s="806"/>
      <c r="H26" s="806"/>
      <c r="I26" s="806"/>
      <c r="J26" s="313"/>
      <c r="K26" s="313"/>
      <c r="L26" s="313"/>
      <c r="M26" s="313"/>
      <c r="N26" s="313"/>
    </row>
    <row r="27" spans="5:14" ht="12.75" customHeight="1" x14ac:dyDescent="0.2">
      <c r="E27" s="178" t="s">
        <v>684</v>
      </c>
      <c r="F27" s="806"/>
      <c r="G27" s="806"/>
      <c r="H27" s="806"/>
      <c r="I27" s="806"/>
      <c r="J27" s="313"/>
      <c r="K27" s="313"/>
      <c r="L27" s="313"/>
      <c r="M27" s="313"/>
      <c r="N27" s="313"/>
    </row>
    <row r="28" spans="5:14" ht="12.75" customHeight="1" x14ac:dyDescent="0.2">
      <c r="E28" s="178" t="s">
        <v>685</v>
      </c>
      <c r="F28" s="806"/>
      <c r="G28" s="806"/>
      <c r="H28" s="806"/>
      <c r="I28" s="806"/>
      <c r="J28" s="313"/>
      <c r="K28" s="313"/>
      <c r="L28" s="313"/>
      <c r="M28" s="313"/>
      <c r="N28" s="313"/>
    </row>
    <row r="29" spans="5:14" ht="12.75" customHeight="1" x14ac:dyDescent="0.2">
      <c r="E29" s="178" t="s">
        <v>686</v>
      </c>
      <c r="F29" s="806"/>
      <c r="G29" s="806"/>
      <c r="H29" s="806"/>
      <c r="I29" s="806"/>
      <c r="J29" s="313"/>
      <c r="K29" s="313"/>
      <c r="L29" s="313"/>
      <c r="M29" s="313"/>
      <c r="N29" s="313"/>
    </row>
    <row r="30" spans="5:14" ht="12.75" customHeight="1" x14ac:dyDescent="0.2">
      <c r="E30" s="178" t="s">
        <v>687</v>
      </c>
      <c r="F30" s="806"/>
      <c r="G30" s="806"/>
      <c r="H30" s="806"/>
      <c r="I30" s="806"/>
      <c r="J30" s="313"/>
      <c r="K30" s="313"/>
      <c r="L30" s="313"/>
      <c r="M30" s="313"/>
      <c r="N30" s="313"/>
    </row>
    <row r="31" spans="5:14" ht="12.75" customHeight="1" x14ac:dyDescent="0.2">
      <c r="E31" s="178" t="s">
        <v>688</v>
      </c>
      <c r="F31" s="806"/>
      <c r="G31" s="806"/>
      <c r="H31" s="806"/>
      <c r="I31" s="806"/>
      <c r="J31" s="313"/>
      <c r="K31" s="313"/>
      <c r="L31" s="313"/>
      <c r="M31" s="313"/>
      <c r="N31" s="313"/>
    </row>
    <row r="32" spans="5:14" ht="12.75" customHeight="1" x14ac:dyDescent="0.2">
      <c r="E32" s="178" t="s">
        <v>689</v>
      </c>
      <c r="F32" s="806"/>
      <c r="G32" s="806"/>
      <c r="H32" s="806"/>
      <c r="I32" s="806"/>
      <c r="J32" s="313"/>
      <c r="K32" s="313"/>
      <c r="L32" s="313"/>
      <c r="M32" s="313"/>
      <c r="N32" s="313"/>
    </row>
    <row r="33" spans="3:14" ht="12.75" customHeight="1" x14ac:dyDescent="0.2">
      <c r="E33" s="178" t="s">
        <v>690</v>
      </c>
      <c r="F33" s="806"/>
      <c r="G33" s="806"/>
      <c r="H33" s="806"/>
      <c r="I33" s="806"/>
      <c r="J33" s="313"/>
      <c r="K33" s="313"/>
      <c r="L33" s="313"/>
      <c r="M33" s="313"/>
      <c r="N33" s="313"/>
    </row>
    <row r="34" spans="3:14" ht="12.75" customHeight="1" x14ac:dyDescent="0.2">
      <c r="E34" s="178" t="s">
        <v>691</v>
      </c>
      <c r="F34" s="806"/>
      <c r="G34" s="806"/>
      <c r="H34" s="806"/>
      <c r="I34" s="806"/>
      <c r="J34" s="313"/>
      <c r="K34" s="313"/>
      <c r="L34" s="313"/>
      <c r="M34" s="313"/>
      <c r="N34" s="313"/>
    </row>
    <row r="35" spans="3:14" ht="5.0999999999999996" customHeight="1" x14ac:dyDescent="0.2"/>
    <row r="36" spans="3:14" ht="12.75" customHeight="1" x14ac:dyDescent="0.2">
      <c r="D36" s="256" t="s">
        <v>147</v>
      </c>
      <c r="E36" s="916" t="str">
        <f>Translations!$B$205</f>
        <v>Methods to assign parts of installations and their emissions to the respective sub installations:</v>
      </c>
      <c r="F36" s="916"/>
      <c r="G36" s="916"/>
      <c r="H36" s="916"/>
      <c r="I36" s="916"/>
      <c r="J36" s="916"/>
      <c r="K36" s="916"/>
      <c r="L36" s="916"/>
      <c r="M36" s="916"/>
      <c r="N36" s="916"/>
    </row>
    <row r="37" spans="3:14" ht="12.75" customHeight="1" x14ac:dyDescent="0.2">
      <c r="D37" s="263"/>
      <c r="E37" s="889" t="str">
        <f>Translations!$B$206</f>
        <v>As required by Annex VI, section 2(d) of the FAR, please describe for each sub-installation identified under (a) above the methods to assign parts of installations and their emissions to the respective sub-installations.</v>
      </c>
      <c r="F37" s="889"/>
      <c r="G37" s="889"/>
      <c r="H37" s="889"/>
      <c r="I37" s="889"/>
      <c r="J37" s="889"/>
      <c r="K37" s="889"/>
      <c r="L37" s="889"/>
      <c r="M37" s="889"/>
      <c r="N37" s="889"/>
    </row>
    <row r="38" spans="3:14" ht="12.75" customHeight="1" x14ac:dyDescent="0.2">
      <c r="D38" s="263"/>
      <c r="E38" s="889" t="str">
        <f>Translations!$B$207</f>
        <v>This description should in particular take into account the provisions in section 3.2.1 of Annex VII of the FAR.</v>
      </c>
      <c r="F38" s="889"/>
      <c r="G38" s="889"/>
      <c r="H38" s="889"/>
      <c r="I38" s="889"/>
      <c r="J38" s="889"/>
      <c r="K38" s="889"/>
      <c r="L38" s="889"/>
      <c r="M38" s="889"/>
      <c r="N38" s="889"/>
    </row>
    <row r="39" spans="3:14" ht="12.75" customHeight="1" x14ac:dyDescent="0.2">
      <c r="D39" s="391"/>
      <c r="E39" s="889" t="str">
        <f>Translations!$B$208</f>
        <v>If relevant methods are described in sufficient detail under point (a) of sheets F and G of all relevant sub-installations, please just state so here.</v>
      </c>
      <c r="F39" s="889"/>
      <c r="G39" s="889"/>
      <c r="H39" s="889"/>
      <c r="I39" s="889"/>
      <c r="J39" s="889"/>
      <c r="K39" s="889"/>
      <c r="L39" s="889"/>
      <c r="M39" s="889"/>
      <c r="N39" s="889"/>
    </row>
    <row r="40" spans="3:14" ht="12.75" customHeight="1" x14ac:dyDescent="0.2">
      <c r="E40" s="889" t="str">
        <f>Translations!$B$209</f>
        <v>If this information is provided in external files, please provide a reference to those below.</v>
      </c>
      <c r="F40" s="889"/>
      <c r="G40" s="889"/>
      <c r="H40" s="889"/>
      <c r="I40" s="889"/>
      <c r="J40" s="889"/>
      <c r="K40" s="889"/>
      <c r="L40" s="889"/>
      <c r="M40" s="889"/>
      <c r="N40" s="889"/>
    </row>
    <row r="41" spans="3:14" ht="25.5" customHeight="1" x14ac:dyDescent="0.2">
      <c r="D41" s="263"/>
      <c r="E41" s="931"/>
      <c r="F41" s="932"/>
      <c r="G41" s="932"/>
      <c r="H41" s="932"/>
      <c r="I41" s="932"/>
      <c r="J41" s="932"/>
      <c r="K41" s="932"/>
      <c r="L41" s="932"/>
      <c r="M41" s="932"/>
      <c r="N41" s="933"/>
    </row>
    <row r="42" spans="3:14" ht="25.5" customHeight="1" x14ac:dyDescent="0.2">
      <c r="D42" s="263"/>
      <c r="E42" s="937"/>
      <c r="F42" s="938"/>
      <c r="G42" s="938"/>
      <c r="H42" s="938"/>
      <c r="I42" s="938"/>
      <c r="J42" s="938"/>
      <c r="K42" s="938"/>
      <c r="L42" s="938"/>
      <c r="M42" s="938"/>
      <c r="N42" s="939"/>
    </row>
    <row r="43" spans="3:14" ht="25.5" customHeight="1" x14ac:dyDescent="0.2">
      <c r="D43" s="263"/>
      <c r="E43" s="940"/>
      <c r="F43" s="941"/>
      <c r="G43" s="941"/>
      <c r="H43" s="941"/>
      <c r="I43" s="941"/>
      <c r="J43" s="941"/>
      <c r="K43" s="941"/>
      <c r="L43" s="941"/>
      <c r="M43" s="941"/>
      <c r="N43" s="942"/>
    </row>
    <row r="44" spans="3:14" ht="5.0999999999999996" customHeight="1" x14ac:dyDescent="0.2">
      <c r="D44" s="263"/>
      <c r="E44" s="257"/>
      <c r="F44" s="257"/>
      <c r="G44" s="257"/>
      <c r="H44" s="257"/>
      <c r="I44" s="257"/>
      <c r="J44" s="257"/>
      <c r="K44" s="257"/>
      <c r="L44" s="257"/>
      <c r="M44" s="257"/>
      <c r="N44" s="257"/>
    </row>
    <row r="45" spans="3:14" ht="12.75" customHeight="1" x14ac:dyDescent="0.2">
      <c r="E45" s="935" t="str">
        <f>Translations!$B$210</f>
        <v>Reference to external files, if relevant</v>
      </c>
      <c r="F45" s="935"/>
      <c r="G45" s="935"/>
      <c r="H45" s="935"/>
      <c r="I45" s="935"/>
      <c r="J45" s="936"/>
      <c r="K45" s="934"/>
      <c r="L45" s="934"/>
      <c r="M45" s="934"/>
      <c r="N45" s="934"/>
    </row>
    <row r="46" spans="3:14" ht="5.0999999999999996" customHeight="1" x14ac:dyDescent="0.2"/>
    <row r="47" spans="3:14" ht="12.75" customHeight="1" x14ac:dyDescent="0.2">
      <c r="D47" s="256" t="s">
        <v>148</v>
      </c>
      <c r="E47" s="916" t="str">
        <f>Translations!$B$211</f>
        <v>Method used for ensuring that data gaps and double counting are avoided</v>
      </c>
      <c r="F47" s="916"/>
      <c r="G47" s="916"/>
      <c r="H47" s="916"/>
      <c r="I47" s="916"/>
      <c r="J47" s="916"/>
      <c r="K47" s="916"/>
      <c r="L47" s="916"/>
      <c r="M47" s="916"/>
      <c r="N47" s="916"/>
    </row>
    <row r="48" spans="3:14" ht="25.5" customHeight="1" x14ac:dyDescent="0.2">
      <c r="C48" s="23"/>
      <c r="D48" s="263"/>
      <c r="E48" s="920" t="str">
        <f>Translations!$B$212</f>
        <v>Please describe how it is ensured that no data gaps or double counting occurred pursuant to section 3(b) of Annex VI of the FAR and taking into consideration the provisions in Article 10(5) of the FAR.</v>
      </c>
      <c r="F48" s="921"/>
      <c r="G48" s="921"/>
      <c r="H48" s="921"/>
      <c r="I48" s="921"/>
      <c r="J48" s="921"/>
      <c r="K48" s="921"/>
      <c r="L48" s="921"/>
      <c r="M48" s="921"/>
      <c r="N48" s="921"/>
    </row>
    <row r="49" spans="1:16" ht="38.85" customHeight="1" x14ac:dyDescent="0.2">
      <c r="C49" s="23"/>
      <c r="D49" s="442"/>
      <c r="E49" s="954" t="str">
        <f>Translations!$B$213</f>
        <v>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v>
      </c>
      <c r="F49" s="955"/>
      <c r="G49" s="955"/>
      <c r="H49" s="955"/>
      <c r="I49" s="955"/>
      <c r="J49" s="955"/>
      <c r="K49" s="955"/>
      <c r="L49" s="955"/>
      <c r="M49" s="955"/>
      <c r="N49" s="955"/>
    </row>
    <row r="50" spans="1:16" ht="42" customHeight="1" x14ac:dyDescent="0.2">
      <c r="E50" s="867"/>
      <c r="F50" s="868"/>
      <c r="G50" s="868"/>
      <c r="H50" s="868"/>
      <c r="I50" s="868"/>
      <c r="J50" s="868"/>
      <c r="K50" s="868"/>
      <c r="L50" s="868"/>
      <c r="M50" s="868"/>
      <c r="N50" s="869"/>
    </row>
    <row r="51" spans="1:16" ht="5.0999999999999996" customHeight="1" x14ac:dyDescent="0.2">
      <c r="D51" s="263"/>
      <c r="E51" s="257"/>
      <c r="F51" s="257"/>
      <c r="G51" s="257"/>
      <c r="H51" s="257"/>
      <c r="I51" s="257"/>
      <c r="J51" s="257"/>
      <c r="K51" s="257"/>
      <c r="L51" s="257"/>
      <c r="M51" s="257"/>
      <c r="N51" s="257"/>
    </row>
    <row r="52" spans="1:16" ht="12.75" customHeight="1" x14ac:dyDescent="0.2">
      <c r="E52" s="935" t="str">
        <f>Translations!$B$210</f>
        <v>Reference to external files, if relevant</v>
      </c>
      <c r="F52" s="935"/>
      <c r="G52" s="935"/>
      <c r="H52" s="935"/>
      <c r="I52" s="935"/>
      <c r="J52" s="936"/>
      <c r="K52" s="934"/>
      <c r="L52" s="934"/>
      <c r="M52" s="934"/>
      <c r="N52" s="934"/>
    </row>
    <row r="53" spans="1:16" ht="12.75" customHeight="1" x14ac:dyDescent="0.2"/>
    <row r="54" spans="1:16" ht="16.5" customHeight="1" x14ac:dyDescent="0.2">
      <c r="C54" s="292" t="s">
        <v>246</v>
      </c>
      <c r="D54" s="892" t="str">
        <f>Translations!$B$194</f>
        <v>Procedures</v>
      </c>
      <c r="E54" s="892"/>
      <c r="F54" s="892"/>
      <c r="G54" s="892"/>
      <c r="H54" s="892"/>
      <c r="I54" s="892"/>
      <c r="J54" s="892"/>
      <c r="K54" s="892"/>
      <c r="L54" s="892"/>
      <c r="M54" s="892"/>
      <c r="N54" s="892"/>
      <c r="P54" s="295"/>
    </row>
    <row r="55" spans="1:16" ht="12.75" customHeight="1" x14ac:dyDescent="0.2"/>
    <row r="56" spans="1:16" ht="12.75" customHeight="1" x14ac:dyDescent="0.2">
      <c r="D56" s="918" t="str">
        <f>Translations!$B$214</f>
        <v>This section covers the procedures required by sections 1.(f) to (h) of Annex VI of the FAR.</v>
      </c>
      <c r="E56" s="918"/>
      <c r="F56" s="918"/>
      <c r="G56" s="918"/>
      <c r="H56" s="918"/>
      <c r="I56" s="918"/>
      <c r="J56" s="918"/>
      <c r="K56" s="918"/>
      <c r="L56" s="918"/>
      <c r="M56" s="918"/>
      <c r="N56" s="918"/>
    </row>
    <row r="57" spans="1:16" ht="12.75" customHeight="1" x14ac:dyDescent="0.2">
      <c r="D57" s="965" t="str">
        <f>Translations!$B$215</f>
        <v>Where relevant and to the extent possible, please refer to the corresponding procedures in the MRR monitoring plan and integrate them there.</v>
      </c>
      <c r="E57" s="965"/>
      <c r="F57" s="965"/>
      <c r="G57" s="965"/>
      <c r="H57" s="965"/>
      <c r="I57" s="965"/>
      <c r="J57" s="965"/>
      <c r="K57" s="965"/>
      <c r="L57" s="965"/>
      <c r="M57" s="965"/>
      <c r="N57" s="965"/>
    </row>
    <row r="58" spans="1:16" ht="5.0999999999999996" customHeight="1" x14ac:dyDescent="0.2"/>
    <row r="59" spans="1:16" ht="30" customHeight="1" x14ac:dyDescent="0.2">
      <c r="C59" s="16"/>
      <c r="D59" s="15" t="s">
        <v>146</v>
      </c>
      <c r="E59" s="943" t="str">
        <f>Translations!$B$216</f>
        <v>Please give a reference to the procedure for managing the assignment of responsibilities for monitoring and reporting within the installation, and for managing the competences of responsible personnel</v>
      </c>
      <c r="F59" s="943"/>
      <c r="G59" s="943"/>
      <c r="H59" s="943"/>
      <c r="I59" s="943"/>
      <c r="J59" s="943"/>
      <c r="K59" s="943"/>
      <c r="L59" s="943"/>
      <c r="M59" s="943"/>
      <c r="N59" s="943"/>
    </row>
    <row r="60" spans="1:16" ht="12.75" customHeight="1" x14ac:dyDescent="0.2">
      <c r="C60" s="16"/>
      <c r="D60" s="18"/>
      <c r="E60" s="762" t="str">
        <f>Translations!$B$217</f>
        <v>It is possible to refer to an attached document file (then please list exact file name here), if the description exceeds the space provided here.</v>
      </c>
      <c r="F60" s="762"/>
      <c r="G60" s="762"/>
      <c r="H60" s="762"/>
      <c r="I60" s="762"/>
      <c r="J60" s="762"/>
      <c r="K60" s="762"/>
      <c r="L60" s="762"/>
      <c r="M60" s="762"/>
      <c r="N60" s="762"/>
    </row>
    <row r="61" spans="1:16" s="23" customFormat="1" ht="12.75" customHeight="1" x14ac:dyDescent="0.2">
      <c r="A61" s="185"/>
      <c r="B61" s="40"/>
      <c r="C61" s="40"/>
      <c r="D61" s="40"/>
      <c r="E61" s="944" t="str">
        <f>Translations!$B$218</f>
        <v>Title of procedure</v>
      </c>
      <c r="F61" s="945"/>
      <c r="G61" s="946"/>
      <c r="H61" s="947"/>
      <c r="I61" s="947"/>
      <c r="J61" s="947"/>
      <c r="K61" s="947"/>
      <c r="L61" s="947"/>
      <c r="M61" s="947"/>
      <c r="N61" s="947"/>
      <c r="O61" s="40"/>
      <c r="P61" s="185"/>
    </row>
    <row r="62" spans="1:16" s="23" customFormat="1" ht="12.75" customHeight="1" x14ac:dyDescent="0.2">
      <c r="A62" s="185"/>
      <c r="B62" s="40"/>
      <c r="C62" s="40"/>
      <c r="D62" s="40"/>
      <c r="E62" s="948" t="str">
        <f>Translations!$B$219</f>
        <v>Reference for procedure</v>
      </c>
      <c r="F62" s="949"/>
      <c r="G62" s="950"/>
      <c r="H62" s="951"/>
      <c r="I62" s="951"/>
      <c r="J62" s="951"/>
      <c r="K62" s="951"/>
      <c r="L62" s="951"/>
      <c r="M62" s="951"/>
      <c r="N62" s="951"/>
      <c r="O62" s="40"/>
      <c r="P62" s="185"/>
    </row>
    <row r="63" spans="1:16" s="23" customFormat="1" ht="50.1" customHeight="1" x14ac:dyDescent="0.2">
      <c r="A63" s="185"/>
      <c r="B63" s="40"/>
      <c r="C63" s="40"/>
      <c r="D63" s="40"/>
      <c r="E63" s="948" t="str">
        <f>Translations!$B$220</f>
        <v>Diagram reference (where applicable)</v>
      </c>
      <c r="F63" s="949"/>
      <c r="G63" s="952"/>
      <c r="H63" s="953"/>
      <c r="I63" s="953"/>
      <c r="J63" s="953"/>
      <c r="K63" s="953"/>
      <c r="L63" s="953"/>
      <c r="M63" s="953"/>
      <c r="N63" s="953"/>
      <c r="O63" s="40"/>
      <c r="P63" s="185"/>
    </row>
    <row r="64" spans="1:16" s="23" customFormat="1" ht="50.1" customHeight="1" x14ac:dyDescent="0.2">
      <c r="A64" s="185"/>
      <c r="B64" s="40"/>
      <c r="C64" s="40"/>
      <c r="D64" s="40"/>
      <c r="E64" s="948" t="str">
        <f>Translations!$B$221</f>
        <v xml:space="preserve">Brief description of procedure    </v>
      </c>
      <c r="F64" s="949"/>
      <c r="G64" s="956"/>
      <c r="H64" s="957"/>
      <c r="I64" s="957"/>
      <c r="J64" s="957"/>
      <c r="K64" s="957"/>
      <c r="L64" s="957"/>
      <c r="M64" s="957"/>
      <c r="N64" s="958"/>
      <c r="O64" s="40"/>
      <c r="P64" s="185"/>
    </row>
    <row r="65" spans="1:16" s="23" customFormat="1" ht="25.5" customHeight="1" x14ac:dyDescent="0.2">
      <c r="A65" s="185"/>
      <c r="B65" s="40"/>
      <c r="C65" s="40"/>
      <c r="D65" s="40"/>
      <c r="E65" s="948" t="str">
        <f>Translations!$B$222</f>
        <v>Post or department responsible</v>
      </c>
      <c r="F65" s="949"/>
      <c r="G65" s="956"/>
      <c r="H65" s="957"/>
      <c r="I65" s="957"/>
      <c r="J65" s="957"/>
      <c r="K65" s="957"/>
      <c r="L65" s="957"/>
      <c r="M65" s="957"/>
      <c r="N65" s="958"/>
      <c r="O65" s="40"/>
      <c r="P65" s="185"/>
    </row>
    <row r="66" spans="1:16" s="23" customFormat="1" ht="12.75" customHeight="1" x14ac:dyDescent="0.2">
      <c r="A66" s="185"/>
      <c r="B66" s="40"/>
      <c r="C66" s="40"/>
      <c r="D66" s="40"/>
      <c r="E66" s="959" t="str">
        <f>Translations!$B$223</f>
        <v>Location where records are kept</v>
      </c>
      <c r="F66" s="960"/>
      <c r="G66" s="956"/>
      <c r="H66" s="957"/>
      <c r="I66" s="957"/>
      <c r="J66" s="957"/>
      <c r="K66" s="957"/>
      <c r="L66" s="957"/>
      <c r="M66" s="957"/>
      <c r="N66" s="958"/>
      <c r="O66" s="40"/>
      <c r="P66" s="185"/>
    </row>
    <row r="67" spans="1:16" s="23" customFormat="1" ht="25.5" customHeight="1" x14ac:dyDescent="0.2">
      <c r="A67" s="185"/>
      <c r="B67" s="40"/>
      <c r="C67" s="40"/>
      <c r="D67" s="40"/>
      <c r="E67" s="959" t="str">
        <f>Translations!$B$224</f>
        <v>Name of IT system used (where applicable).</v>
      </c>
      <c r="F67" s="960"/>
      <c r="G67" s="956"/>
      <c r="H67" s="957"/>
      <c r="I67" s="957"/>
      <c r="J67" s="957"/>
      <c r="K67" s="957"/>
      <c r="L67" s="957"/>
      <c r="M67" s="957"/>
      <c r="N67" s="958"/>
      <c r="O67" s="40"/>
      <c r="P67" s="185"/>
    </row>
    <row r="68" spans="1:16" s="23" customFormat="1" ht="25.5" customHeight="1" x14ac:dyDescent="0.2">
      <c r="A68" s="185"/>
      <c r="B68" s="40"/>
      <c r="C68" s="40"/>
      <c r="D68" s="40"/>
      <c r="E68" s="961" t="str">
        <f>Translations!$B$225</f>
        <v>List of EN or other standards applied (where relevant)</v>
      </c>
      <c r="F68" s="962"/>
      <c r="G68" s="963"/>
      <c r="H68" s="964"/>
      <c r="I68" s="964"/>
      <c r="J68" s="964"/>
      <c r="K68" s="964"/>
      <c r="L68" s="964"/>
      <c r="M68" s="964"/>
      <c r="N68" s="964"/>
      <c r="O68" s="40"/>
      <c r="P68" s="185"/>
    </row>
    <row r="69" spans="1:16" ht="12.75" customHeight="1" x14ac:dyDescent="0.2"/>
    <row r="70" spans="1:16" s="23" customFormat="1" ht="27" customHeight="1" x14ac:dyDescent="0.2">
      <c r="A70" s="185"/>
      <c r="B70" s="40"/>
      <c r="C70" s="40"/>
      <c r="D70" s="15" t="s">
        <v>147</v>
      </c>
      <c r="E70" s="943" t="str">
        <f>Translations!$B$226</f>
        <v>Please give a reference to the procedure for regular evaluation of the monitoring methodology plan’s appropriateness in accordance with Article 9(1)</v>
      </c>
      <c r="F70" s="943"/>
      <c r="G70" s="943"/>
      <c r="H70" s="943"/>
      <c r="I70" s="943"/>
      <c r="J70" s="943"/>
      <c r="K70" s="943"/>
      <c r="L70" s="943"/>
      <c r="M70" s="943"/>
      <c r="N70" s="943"/>
      <c r="O70" s="40"/>
      <c r="P70" s="185"/>
    </row>
    <row r="71" spans="1:16" s="23" customFormat="1" ht="12.75" customHeight="1" x14ac:dyDescent="0.2">
      <c r="A71" s="185"/>
      <c r="B71" s="40"/>
      <c r="C71" s="40"/>
      <c r="D71" s="18"/>
      <c r="E71" s="762" t="str">
        <f>Translations!$B$227</f>
        <v>This procedure shall in particular ensure that monitoring methods are in place for all data items listed in Annex IV which are relevant at the installation, and that most accurate available data sources in accordance with section 4 of Annex VII are used</v>
      </c>
      <c r="F71" s="762"/>
      <c r="G71" s="762"/>
      <c r="H71" s="762"/>
      <c r="I71" s="762"/>
      <c r="J71" s="762"/>
      <c r="K71" s="762"/>
      <c r="L71" s="762"/>
      <c r="M71" s="762"/>
      <c r="N71" s="762"/>
      <c r="O71" s="40"/>
      <c r="P71" s="185"/>
    </row>
    <row r="72" spans="1:16" s="23" customFormat="1" ht="12.75" customHeight="1" x14ac:dyDescent="0.2">
      <c r="A72" s="185"/>
      <c r="B72" s="40"/>
      <c r="C72" s="40"/>
      <c r="D72" s="40"/>
      <c r="E72" s="762" t="str">
        <f>Translations!$B$217</f>
        <v>It is possible to refer to an attached document file (then please list exact file name here), if the description exceeds the space provided here.</v>
      </c>
      <c r="F72" s="762"/>
      <c r="G72" s="762"/>
      <c r="H72" s="762"/>
      <c r="I72" s="762"/>
      <c r="J72" s="762"/>
      <c r="K72" s="762"/>
      <c r="L72" s="762"/>
      <c r="M72" s="762"/>
      <c r="N72" s="762"/>
      <c r="O72" s="40"/>
      <c r="P72" s="185"/>
    </row>
    <row r="73" spans="1:16" s="23" customFormat="1" ht="12.75" customHeight="1" x14ac:dyDescent="0.2">
      <c r="A73" s="185"/>
      <c r="B73" s="40"/>
      <c r="C73" s="40"/>
      <c r="D73" s="40"/>
      <c r="E73" s="944" t="str">
        <f>Translations!$B$218</f>
        <v>Title of procedure</v>
      </c>
      <c r="F73" s="945"/>
      <c r="G73" s="946"/>
      <c r="H73" s="947"/>
      <c r="I73" s="947"/>
      <c r="J73" s="947"/>
      <c r="K73" s="947"/>
      <c r="L73" s="947"/>
      <c r="M73" s="947"/>
      <c r="N73" s="947"/>
      <c r="O73" s="40"/>
      <c r="P73" s="185"/>
    </row>
    <row r="74" spans="1:16" s="23" customFormat="1" ht="12.75" customHeight="1" x14ac:dyDescent="0.2">
      <c r="A74" s="185"/>
      <c r="B74" s="40"/>
      <c r="C74" s="40"/>
      <c r="D74" s="40"/>
      <c r="E74" s="948" t="str">
        <f>Translations!$B$219</f>
        <v>Reference for procedure</v>
      </c>
      <c r="F74" s="949"/>
      <c r="G74" s="950"/>
      <c r="H74" s="951"/>
      <c r="I74" s="951"/>
      <c r="J74" s="951"/>
      <c r="K74" s="951"/>
      <c r="L74" s="951"/>
      <c r="M74" s="951"/>
      <c r="N74" s="951"/>
      <c r="O74" s="40"/>
      <c r="P74" s="185"/>
    </row>
    <row r="75" spans="1:16" s="23" customFormat="1" ht="50.1" customHeight="1" x14ac:dyDescent="0.2">
      <c r="A75" s="185"/>
      <c r="B75" s="40"/>
      <c r="C75" s="40"/>
      <c r="D75" s="40"/>
      <c r="E75" s="948" t="str">
        <f>Translations!$B$220</f>
        <v>Diagram reference (where applicable)</v>
      </c>
      <c r="F75" s="949"/>
      <c r="G75" s="952"/>
      <c r="H75" s="953"/>
      <c r="I75" s="953"/>
      <c r="J75" s="953"/>
      <c r="K75" s="953"/>
      <c r="L75" s="953"/>
      <c r="M75" s="953"/>
      <c r="N75" s="953"/>
      <c r="O75" s="40"/>
      <c r="P75" s="185"/>
    </row>
    <row r="76" spans="1:16" s="23" customFormat="1" ht="50.1" customHeight="1" x14ac:dyDescent="0.2">
      <c r="A76" s="185"/>
      <c r="B76" s="40"/>
      <c r="C76" s="40"/>
      <c r="D76" s="40"/>
      <c r="E76" s="948" t="str">
        <f>Translations!$B$221</f>
        <v xml:space="preserve">Brief description of procedure    </v>
      </c>
      <c r="F76" s="949"/>
      <c r="G76" s="956"/>
      <c r="H76" s="957"/>
      <c r="I76" s="957"/>
      <c r="J76" s="957"/>
      <c r="K76" s="957"/>
      <c r="L76" s="957"/>
      <c r="M76" s="957"/>
      <c r="N76" s="958"/>
      <c r="O76" s="40"/>
      <c r="P76" s="185"/>
    </row>
    <row r="77" spans="1:16" s="23" customFormat="1" ht="25.5" customHeight="1" x14ac:dyDescent="0.2">
      <c r="A77" s="185"/>
      <c r="B77" s="40"/>
      <c r="C77" s="40"/>
      <c r="D77" s="40"/>
      <c r="E77" s="948" t="str">
        <f>Translations!$B$222</f>
        <v>Post or department responsible</v>
      </c>
      <c r="F77" s="949"/>
      <c r="G77" s="956"/>
      <c r="H77" s="957"/>
      <c r="I77" s="957"/>
      <c r="J77" s="957"/>
      <c r="K77" s="957"/>
      <c r="L77" s="957"/>
      <c r="M77" s="957"/>
      <c r="N77" s="958"/>
      <c r="O77" s="40"/>
      <c r="P77" s="185"/>
    </row>
    <row r="78" spans="1:16" s="23" customFormat="1" ht="12.75" customHeight="1" x14ac:dyDescent="0.2">
      <c r="A78" s="185"/>
      <c r="B78" s="40"/>
      <c r="C78" s="40"/>
      <c r="D78" s="40"/>
      <c r="E78" s="959" t="str">
        <f>Translations!$B$223</f>
        <v>Location where records are kept</v>
      </c>
      <c r="F78" s="960"/>
      <c r="G78" s="956"/>
      <c r="H78" s="957"/>
      <c r="I78" s="957"/>
      <c r="J78" s="957"/>
      <c r="K78" s="957"/>
      <c r="L78" s="957"/>
      <c r="M78" s="957"/>
      <c r="N78" s="958"/>
      <c r="O78" s="40"/>
      <c r="P78" s="185"/>
    </row>
    <row r="79" spans="1:16" s="23" customFormat="1" ht="25.5" customHeight="1" x14ac:dyDescent="0.2">
      <c r="A79" s="185"/>
      <c r="B79" s="40"/>
      <c r="C79" s="40"/>
      <c r="D79" s="40"/>
      <c r="E79" s="959" t="str">
        <f>Translations!$B$224</f>
        <v>Name of IT system used (where applicable).</v>
      </c>
      <c r="F79" s="960"/>
      <c r="G79" s="956"/>
      <c r="H79" s="957"/>
      <c r="I79" s="957"/>
      <c r="J79" s="957"/>
      <c r="K79" s="957"/>
      <c r="L79" s="957"/>
      <c r="M79" s="957"/>
      <c r="N79" s="958"/>
      <c r="O79" s="40"/>
      <c r="P79" s="185"/>
    </row>
    <row r="80" spans="1:16" s="23" customFormat="1" ht="25.5" customHeight="1" x14ac:dyDescent="0.2">
      <c r="A80" s="185"/>
      <c r="B80" s="40"/>
      <c r="C80" s="40"/>
      <c r="D80" s="40"/>
      <c r="E80" s="961" t="str">
        <f>Translations!$B$225</f>
        <v>List of EN or other standards applied (where relevant)</v>
      </c>
      <c r="F80" s="962"/>
      <c r="G80" s="963"/>
      <c r="H80" s="964"/>
      <c r="I80" s="964"/>
      <c r="J80" s="964"/>
      <c r="K80" s="964"/>
      <c r="L80" s="964"/>
      <c r="M80" s="964"/>
      <c r="N80" s="964"/>
      <c r="O80" s="40"/>
      <c r="P80" s="185"/>
    </row>
    <row r="81" spans="1:16" ht="12.75" customHeight="1" x14ac:dyDescent="0.2"/>
    <row r="82" spans="1:16" s="23" customFormat="1" ht="29.25" customHeight="1" x14ac:dyDescent="0.2">
      <c r="A82" s="185"/>
      <c r="B82" s="40"/>
      <c r="C82" s="40"/>
      <c r="D82" s="15" t="s">
        <v>148</v>
      </c>
      <c r="E82" s="943" t="str">
        <f>Translations!$B$228</f>
        <v>Please give a reference to the written procedure of the data flow activities pursuant to Art. 11(2), including diagrams where appropriate for clarification</v>
      </c>
      <c r="F82" s="943"/>
      <c r="G82" s="943"/>
      <c r="H82" s="943"/>
      <c r="I82" s="943"/>
      <c r="J82" s="943"/>
      <c r="K82" s="943"/>
      <c r="L82" s="943"/>
      <c r="M82" s="943"/>
      <c r="N82" s="943"/>
      <c r="O82" s="40"/>
      <c r="P82" s="185"/>
    </row>
    <row r="83" spans="1:16" s="23" customFormat="1" ht="12.75" customHeight="1" x14ac:dyDescent="0.2">
      <c r="A83" s="185"/>
      <c r="B83" s="40"/>
      <c r="C83" s="40"/>
      <c r="D83" s="18"/>
      <c r="E83" s="762" t="str">
        <f>Translations!$B$217</f>
        <v>It is possible to refer to an attached document file (then please list exact file name here), if the description exceeds the space provided here.</v>
      </c>
      <c r="F83" s="762"/>
      <c r="G83" s="762"/>
      <c r="H83" s="762"/>
      <c r="I83" s="762"/>
      <c r="J83" s="762"/>
      <c r="K83" s="762"/>
      <c r="L83" s="762"/>
      <c r="M83" s="762"/>
      <c r="N83" s="762"/>
      <c r="O83" s="40"/>
      <c r="P83" s="185"/>
    </row>
    <row r="84" spans="1:16" s="23" customFormat="1" ht="12.75" customHeight="1" x14ac:dyDescent="0.2">
      <c r="A84" s="185"/>
      <c r="B84" s="40"/>
      <c r="C84" s="40"/>
      <c r="D84" s="40"/>
      <c r="E84" s="944" t="str">
        <f>Translations!$B$218</f>
        <v>Title of procedure</v>
      </c>
      <c r="F84" s="945"/>
      <c r="G84" s="946"/>
      <c r="H84" s="947"/>
      <c r="I84" s="947"/>
      <c r="J84" s="947"/>
      <c r="K84" s="947"/>
      <c r="L84" s="947"/>
      <c r="M84" s="947"/>
      <c r="N84" s="947"/>
      <c r="O84" s="40"/>
      <c r="P84" s="185"/>
    </row>
    <row r="85" spans="1:16" s="23" customFormat="1" ht="12.75" customHeight="1" x14ac:dyDescent="0.2">
      <c r="A85" s="185"/>
      <c r="B85" s="40"/>
      <c r="C85" s="40"/>
      <c r="D85" s="40"/>
      <c r="E85" s="948" t="str">
        <f>Translations!$B$219</f>
        <v>Reference for procedure</v>
      </c>
      <c r="F85" s="949"/>
      <c r="G85" s="950"/>
      <c r="H85" s="951"/>
      <c r="I85" s="951"/>
      <c r="J85" s="951"/>
      <c r="K85" s="951"/>
      <c r="L85" s="951"/>
      <c r="M85" s="951"/>
      <c r="N85" s="951"/>
      <c r="O85" s="40"/>
      <c r="P85" s="185"/>
    </row>
    <row r="86" spans="1:16" s="23" customFormat="1" ht="50.1" customHeight="1" x14ac:dyDescent="0.2">
      <c r="A86" s="185"/>
      <c r="B86" s="40"/>
      <c r="C86" s="40"/>
      <c r="D86" s="40"/>
      <c r="E86" s="948" t="str">
        <f>Translations!$B$220</f>
        <v>Diagram reference (where applicable)</v>
      </c>
      <c r="F86" s="949"/>
      <c r="G86" s="952"/>
      <c r="H86" s="953"/>
      <c r="I86" s="953"/>
      <c r="J86" s="953"/>
      <c r="K86" s="953"/>
      <c r="L86" s="953"/>
      <c r="M86" s="953"/>
      <c r="N86" s="953"/>
      <c r="O86" s="40"/>
      <c r="P86" s="185"/>
    </row>
    <row r="87" spans="1:16" s="23" customFormat="1" ht="50.1" customHeight="1" x14ac:dyDescent="0.2">
      <c r="A87" s="185"/>
      <c r="B87" s="40"/>
      <c r="C87" s="40"/>
      <c r="D87" s="40"/>
      <c r="E87" s="948" t="str">
        <f>Translations!$B$221</f>
        <v xml:space="preserve">Brief description of procedure    </v>
      </c>
      <c r="F87" s="949"/>
      <c r="G87" s="956"/>
      <c r="H87" s="957"/>
      <c r="I87" s="957"/>
      <c r="J87" s="957"/>
      <c r="K87" s="957"/>
      <c r="L87" s="957"/>
      <c r="M87" s="957"/>
      <c r="N87" s="958"/>
      <c r="O87" s="40"/>
      <c r="P87" s="185"/>
    </row>
    <row r="88" spans="1:16" s="23" customFormat="1" ht="25.5" customHeight="1" x14ac:dyDescent="0.2">
      <c r="A88" s="185"/>
      <c r="B88" s="40"/>
      <c r="C88" s="40"/>
      <c r="D88" s="40"/>
      <c r="E88" s="948" t="str">
        <f>Translations!$B$222</f>
        <v>Post or department responsible</v>
      </c>
      <c r="F88" s="949"/>
      <c r="G88" s="956"/>
      <c r="H88" s="957"/>
      <c r="I88" s="957"/>
      <c r="J88" s="957"/>
      <c r="K88" s="957"/>
      <c r="L88" s="957"/>
      <c r="M88" s="957"/>
      <c r="N88" s="958"/>
      <c r="O88" s="40"/>
      <c r="P88" s="185"/>
    </row>
    <row r="89" spans="1:16" s="23" customFormat="1" ht="12.75" customHeight="1" x14ac:dyDescent="0.2">
      <c r="A89" s="185"/>
      <c r="B89" s="40"/>
      <c r="C89" s="40"/>
      <c r="D89" s="40"/>
      <c r="E89" s="959" t="str">
        <f>Translations!$B$223</f>
        <v>Location where records are kept</v>
      </c>
      <c r="F89" s="960"/>
      <c r="G89" s="956"/>
      <c r="H89" s="957"/>
      <c r="I89" s="957"/>
      <c r="J89" s="957"/>
      <c r="K89" s="957"/>
      <c r="L89" s="957"/>
      <c r="M89" s="957"/>
      <c r="N89" s="958"/>
      <c r="O89" s="40"/>
      <c r="P89" s="185"/>
    </row>
    <row r="90" spans="1:16" s="23" customFormat="1" ht="25.5" customHeight="1" x14ac:dyDescent="0.2">
      <c r="A90" s="185"/>
      <c r="B90" s="40"/>
      <c r="C90" s="40"/>
      <c r="D90" s="40"/>
      <c r="E90" s="959" t="str">
        <f>Translations!$B$224</f>
        <v>Name of IT system used (where applicable).</v>
      </c>
      <c r="F90" s="960"/>
      <c r="G90" s="956"/>
      <c r="H90" s="957"/>
      <c r="I90" s="957"/>
      <c r="J90" s="957"/>
      <c r="K90" s="957"/>
      <c r="L90" s="957"/>
      <c r="M90" s="957"/>
      <c r="N90" s="958"/>
      <c r="O90" s="40"/>
      <c r="P90" s="185"/>
    </row>
    <row r="91" spans="1:16" s="23" customFormat="1" ht="25.5" customHeight="1" x14ac:dyDescent="0.2">
      <c r="A91" s="185"/>
      <c r="B91" s="40"/>
      <c r="C91" s="40"/>
      <c r="D91" s="40"/>
      <c r="E91" s="961" t="str">
        <f>Translations!$B$225</f>
        <v>List of EN or other standards applied (where relevant)</v>
      </c>
      <c r="F91" s="962"/>
      <c r="G91" s="963"/>
      <c r="H91" s="964"/>
      <c r="I91" s="964"/>
      <c r="J91" s="964"/>
      <c r="K91" s="964"/>
      <c r="L91" s="964"/>
      <c r="M91" s="964"/>
      <c r="N91" s="964"/>
      <c r="O91" s="40"/>
      <c r="P91" s="185"/>
    </row>
    <row r="92" spans="1:16" ht="12.75" customHeight="1" x14ac:dyDescent="0.2"/>
    <row r="93" spans="1:16" s="23" customFormat="1" ht="29.25" customHeight="1" x14ac:dyDescent="0.2">
      <c r="A93" s="185"/>
      <c r="B93" s="40"/>
      <c r="C93" s="40"/>
      <c r="D93" s="15" t="s">
        <v>149</v>
      </c>
      <c r="E93" s="943" t="str">
        <f>Translations!$B$229</f>
        <v>Please give a reference to the written procedures of the control activities pursuant to Art. 11(2), including diagrams where appropriate for clarification</v>
      </c>
      <c r="F93" s="943"/>
      <c r="G93" s="943"/>
      <c r="H93" s="943"/>
      <c r="I93" s="943"/>
      <c r="J93" s="943"/>
      <c r="K93" s="943"/>
      <c r="L93" s="943"/>
      <c r="M93" s="943"/>
      <c r="N93" s="943"/>
      <c r="O93" s="40"/>
      <c r="P93" s="185"/>
    </row>
    <row r="94" spans="1:16" s="23" customFormat="1" ht="12.75" customHeight="1" x14ac:dyDescent="0.2">
      <c r="A94" s="185"/>
      <c r="B94" s="40"/>
      <c r="C94" s="40"/>
      <c r="D94" s="18"/>
      <c r="E94" s="762" t="str">
        <f>Translations!$B$217</f>
        <v>It is possible to refer to an attached document file (then please list exact file name here), if the description exceeds the space provided here.</v>
      </c>
      <c r="F94" s="762"/>
      <c r="G94" s="762"/>
      <c r="H94" s="762"/>
      <c r="I94" s="762"/>
      <c r="J94" s="762"/>
      <c r="K94" s="762"/>
      <c r="L94" s="762"/>
      <c r="M94" s="762"/>
      <c r="N94" s="762"/>
      <c r="O94" s="40"/>
      <c r="P94" s="185"/>
    </row>
    <row r="95" spans="1:16" s="23" customFormat="1" ht="12.75" customHeight="1" x14ac:dyDescent="0.2">
      <c r="A95" s="185"/>
      <c r="B95" s="40"/>
      <c r="C95" s="40"/>
      <c r="D95" s="40"/>
      <c r="E95" s="944" t="str">
        <f>Translations!$B$218</f>
        <v>Title of procedure</v>
      </c>
      <c r="F95" s="945"/>
      <c r="G95" s="946"/>
      <c r="H95" s="947"/>
      <c r="I95" s="947"/>
      <c r="J95" s="947"/>
      <c r="K95" s="947"/>
      <c r="L95" s="947"/>
      <c r="M95" s="947"/>
      <c r="N95" s="947"/>
      <c r="O95" s="40"/>
      <c r="P95" s="185"/>
    </row>
    <row r="96" spans="1:16" s="23" customFormat="1" ht="12.75" customHeight="1" x14ac:dyDescent="0.2">
      <c r="A96" s="185"/>
      <c r="B96" s="40"/>
      <c r="C96" s="40"/>
      <c r="D96" s="40"/>
      <c r="E96" s="948" t="str">
        <f>Translations!$B$219</f>
        <v>Reference for procedure</v>
      </c>
      <c r="F96" s="949"/>
      <c r="G96" s="950"/>
      <c r="H96" s="951"/>
      <c r="I96" s="951"/>
      <c r="J96" s="951"/>
      <c r="K96" s="951"/>
      <c r="L96" s="951"/>
      <c r="M96" s="951"/>
      <c r="N96" s="951"/>
      <c r="O96" s="40"/>
      <c r="P96" s="185"/>
    </row>
    <row r="97" spans="1:16" s="23" customFormat="1" ht="50.1" customHeight="1" x14ac:dyDescent="0.2">
      <c r="A97" s="185"/>
      <c r="B97" s="40"/>
      <c r="C97" s="40"/>
      <c r="D97" s="40"/>
      <c r="E97" s="948" t="str">
        <f>Translations!$B$220</f>
        <v>Diagram reference (where applicable)</v>
      </c>
      <c r="F97" s="949"/>
      <c r="G97" s="952"/>
      <c r="H97" s="953"/>
      <c r="I97" s="953"/>
      <c r="J97" s="953"/>
      <c r="K97" s="953"/>
      <c r="L97" s="953"/>
      <c r="M97" s="953"/>
      <c r="N97" s="953"/>
      <c r="O97" s="40"/>
      <c r="P97" s="185"/>
    </row>
    <row r="98" spans="1:16" s="23" customFormat="1" ht="50.1" customHeight="1" x14ac:dyDescent="0.2">
      <c r="A98" s="185"/>
      <c r="B98" s="40"/>
      <c r="C98" s="40"/>
      <c r="D98" s="40"/>
      <c r="E98" s="948" t="str">
        <f>Translations!$B$221</f>
        <v xml:space="preserve">Brief description of procedure    </v>
      </c>
      <c r="F98" s="949"/>
      <c r="G98" s="956"/>
      <c r="H98" s="957"/>
      <c r="I98" s="957"/>
      <c r="J98" s="957"/>
      <c r="K98" s="957"/>
      <c r="L98" s="957"/>
      <c r="M98" s="957"/>
      <c r="N98" s="958"/>
      <c r="O98" s="40"/>
      <c r="P98" s="185"/>
    </row>
    <row r="99" spans="1:16" s="23" customFormat="1" ht="25.5" customHeight="1" x14ac:dyDescent="0.2">
      <c r="A99" s="185"/>
      <c r="B99" s="40"/>
      <c r="C99" s="40"/>
      <c r="D99" s="40"/>
      <c r="E99" s="948" t="str">
        <f>Translations!$B$222</f>
        <v>Post or department responsible</v>
      </c>
      <c r="F99" s="949"/>
      <c r="G99" s="956"/>
      <c r="H99" s="957"/>
      <c r="I99" s="957"/>
      <c r="J99" s="957"/>
      <c r="K99" s="957"/>
      <c r="L99" s="957"/>
      <c r="M99" s="957"/>
      <c r="N99" s="958"/>
      <c r="O99" s="40"/>
      <c r="P99" s="185"/>
    </row>
    <row r="100" spans="1:16" s="23" customFormat="1" ht="12.75" customHeight="1" x14ac:dyDescent="0.2">
      <c r="A100" s="185"/>
      <c r="B100" s="40"/>
      <c r="C100" s="40"/>
      <c r="D100" s="40"/>
      <c r="E100" s="959" t="str">
        <f>Translations!$B$223</f>
        <v>Location where records are kept</v>
      </c>
      <c r="F100" s="960"/>
      <c r="G100" s="956"/>
      <c r="H100" s="957"/>
      <c r="I100" s="957"/>
      <c r="J100" s="957"/>
      <c r="K100" s="957"/>
      <c r="L100" s="957"/>
      <c r="M100" s="957"/>
      <c r="N100" s="958"/>
      <c r="O100" s="40"/>
      <c r="P100" s="185"/>
    </row>
    <row r="101" spans="1:16" s="23" customFormat="1" ht="25.5" customHeight="1" x14ac:dyDescent="0.2">
      <c r="A101" s="185"/>
      <c r="B101" s="40"/>
      <c r="C101" s="40"/>
      <c r="D101" s="40"/>
      <c r="E101" s="959" t="str">
        <f>Translations!$B$224</f>
        <v>Name of IT system used (where applicable).</v>
      </c>
      <c r="F101" s="960"/>
      <c r="G101" s="956"/>
      <c r="H101" s="957"/>
      <c r="I101" s="957"/>
      <c r="J101" s="957"/>
      <c r="K101" s="957"/>
      <c r="L101" s="957"/>
      <c r="M101" s="957"/>
      <c r="N101" s="958"/>
      <c r="O101" s="40"/>
      <c r="P101" s="185"/>
    </row>
    <row r="102" spans="1:16" s="23" customFormat="1" ht="25.5" customHeight="1" x14ac:dyDescent="0.2">
      <c r="A102" s="185"/>
      <c r="B102" s="40"/>
      <c r="C102" s="40"/>
      <c r="D102" s="40"/>
      <c r="E102" s="961" t="str">
        <f>Translations!$B$225</f>
        <v>List of EN or other standards applied (where relevant)</v>
      </c>
      <c r="F102" s="962"/>
      <c r="G102" s="963"/>
      <c r="H102" s="964"/>
      <c r="I102" s="964"/>
      <c r="J102" s="964"/>
      <c r="K102" s="964"/>
      <c r="L102" s="964"/>
      <c r="M102" s="964"/>
      <c r="N102" s="964"/>
      <c r="O102" s="40"/>
      <c r="P102" s="185"/>
    </row>
    <row r="103" spans="1:16" ht="12.75" customHeight="1" x14ac:dyDescent="0.2"/>
    <row r="104" spans="1:16" ht="12.75" customHeight="1" x14ac:dyDescent="0.2"/>
    <row r="105" spans="1:16" ht="12.75" customHeight="1" x14ac:dyDescent="0.2"/>
    <row r="106" spans="1:16" ht="12.75" customHeight="1" x14ac:dyDescent="0.2"/>
    <row r="107" spans="1:16" ht="12.75" customHeight="1" x14ac:dyDescent="0.2"/>
    <row r="108" spans="1:16" ht="12.75" customHeight="1" x14ac:dyDescent="0.2"/>
    <row r="109" spans="1:16" ht="12.75" customHeight="1" x14ac:dyDescent="0.2"/>
    <row r="110" spans="1:16" ht="12.75" customHeight="1" x14ac:dyDescent="0.2"/>
    <row r="111" spans="1:16" ht="12.75" customHeight="1" x14ac:dyDescent="0.2"/>
    <row r="112" spans="1:16" ht="12.75" customHeight="1" x14ac:dyDescent="0.2"/>
    <row r="113" ht="12.75" customHeight="1" x14ac:dyDescent="0.2"/>
  </sheetData>
  <sheetProtection sheet="1" objects="1" scenarios="1" formatCells="0" formatColumns="0" formatRows="0"/>
  <mergeCells count="133">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18" width="12.7109375" style="185" hidden="1" customWidth="1"/>
    <col min="19" max="16384" width="11.42578125" style="294"/>
  </cols>
  <sheetData>
    <row r="1" spans="1:18" ht="15" hidden="1" thickBot="1" x14ac:dyDescent="0.25">
      <c r="A1" s="185" t="s">
        <v>437</v>
      </c>
      <c r="B1" s="21"/>
      <c r="C1" s="21"/>
      <c r="D1" s="21"/>
      <c r="E1" s="21"/>
      <c r="F1" s="21"/>
      <c r="G1" s="21"/>
      <c r="H1" s="21"/>
      <c r="I1" s="21"/>
      <c r="J1" s="21"/>
      <c r="K1" s="21"/>
      <c r="L1" s="21"/>
      <c r="M1" s="21"/>
      <c r="N1" s="21"/>
      <c r="O1" s="21"/>
      <c r="P1" s="185" t="s">
        <v>437</v>
      </c>
      <c r="Q1" s="185" t="s">
        <v>437</v>
      </c>
      <c r="R1" s="185" t="s">
        <v>437</v>
      </c>
    </row>
    <row r="2" spans="1:18" ht="15" thickBot="1" x14ac:dyDescent="0.25">
      <c r="B2" s="772" t="str">
        <f>Translations!$B$230</f>
        <v>E. 
EnergyFlows</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c r="O2" s="22"/>
    </row>
    <row r="3" spans="1:18" ht="15" thickBot="1" x14ac:dyDescent="0.25">
      <c r="B3" s="775"/>
      <c r="C3" s="776"/>
      <c r="D3" s="777"/>
      <c r="E3" s="693" t="str">
        <f>Translations!$B$4</f>
        <v>Top of sheet</v>
      </c>
      <c r="F3" s="764"/>
      <c r="G3" s="895" t="str">
        <f>Translations!$B$231</f>
        <v>Fuel input</v>
      </c>
      <c r="H3" s="896"/>
      <c r="I3" s="896" t="str">
        <f>Translations!$B$170</f>
        <v>Measurable heat</v>
      </c>
      <c r="J3" s="896"/>
      <c r="K3" s="896" t="str">
        <f>Translations!$B$232</f>
        <v>Waste gases</v>
      </c>
      <c r="L3" s="896"/>
      <c r="M3" s="896" t="str">
        <f>Translations!$B$233</f>
        <v>Electricity</v>
      </c>
      <c r="N3" s="896"/>
      <c r="O3" s="22"/>
    </row>
    <row r="4" spans="1:18" ht="15" thickBot="1" x14ac:dyDescent="0.25">
      <c r="B4" s="778"/>
      <c r="C4" s="779"/>
      <c r="D4" s="780"/>
      <c r="E4" s="693" t="str">
        <f>Translations!$B$5</f>
        <v>End of sheet</v>
      </c>
      <c r="F4" s="693"/>
      <c r="G4" s="771"/>
      <c r="H4" s="768"/>
      <c r="I4" s="768"/>
      <c r="J4" s="768"/>
      <c r="K4" s="768"/>
      <c r="L4" s="768"/>
      <c r="M4" s="767"/>
      <c r="N4" s="768"/>
      <c r="O4" s="22"/>
    </row>
    <row r="5" spans="1:18" x14ac:dyDescent="0.2">
      <c r="O5" s="22"/>
    </row>
    <row r="6" spans="1:18" ht="18" x14ac:dyDescent="0.2">
      <c r="C6" s="2" t="s">
        <v>440</v>
      </c>
      <c r="D6" s="769" t="str">
        <f>Translations!$B$234</f>
        <v>Energy Flows</v>
      </c>
      <c r="E6" s="769"/>
      <c r="F6" s="769"/>
      <c r="G6" s="769"/>
      <c r="H6" s="769"/>
      <c r="I6" s="769"/>
      <c r="J6" s="769"/>
      <c r="K6" s="769"/>
      <c r="L6" s="769"/>
      <c r="M6" s="769"/>
      <c r="N6" s="769"/>
    </row>
    <row r="8" spans="1:18" ht="16.5" customHeight="1" x14ac:dyDescent="0.2">
      <c r="C8" s="770" t="str">
        <f>Translations!$B$235</f>
        <v>Introduction to this sheet</v>
      </c>
      <c r="D8" s="770"/>
      <c r="E8" s="770"/>
      <c r="F8" s="770"/>
      <c r="G8" s="770"/>
      <c r="H8" s="770"/>
      <c r="I8" s="770"/>
      <c r="J8" s="770"/>
      <c r="K8" s="770"/>
      <c r="L8" s="770"/>
      <c r="M8" s="770"/>
      <c r="N8" s="770"/>
      <c r="P8" s="295"/>
      <c r="Q8" s="295"/>
      <c r="R8" s="295"/>
    </row>
    <row r="9" spans="1:18" ht="5.0999999999999996" customHeight="1" thickBot="1" x14ac:dyDescent="0.25">
      <c r="P9" s="295"/>
      <c r="Q9" s="295"/>
      <c r="R9" s="295"/>
    </row>
    <row r="10" spans="1:18" ht="5.0999999999999996" customHeight="1" x14ac:dyDescent="0.2">
      <c r="C10" s="235"/>
      <c r="D10" s="236"/>
      <c r="E10" s="236"/>
      <c r="F10" s="236"/>
      <c r="G10" s="236"/>
      <c r="H10" s="236"/>
      <c r="I10" s="236"/>
      <c r="J10" s="236"/>
      <c r="K10" s="236"/>
      <c r="L10" s="236"/>
      <c r="M10" s="236"/>
      <c r="N10" s="237"/>
      <c r="P10" s="295"/>
      <c r="Q10" s="295"/>
      <c r="R10" s="295"/>
    </row>
    <row r="11" spans="1:18" ht="12.75" customHeight="1" x14ac:dyDescent="0.2">
      <c r="C11" s="238"/>
      <c r="D11" s="989" t="str">
        <f>Translations!$B$236</f>
        <v>All descriptions of the methods used in subsequent sections below to quantify parameters to be monitored and reported shall include, where relevant:</v>
      </c>
      <c r="E11" s="989"/>
      <c r="F11" s="989"/>
      <c r="G11" s="989"/>
      <c r="H11" s="989"/>
      <c r="I11" s="989"/>
      <c r="J11" s="989"/>
      <c r="K11" s="989"/>
      <c r="L11" s="989"/>
      <c r="M11" s="989"/>
      <c r="N11" s="990"/>
      <c r="O11" s="169"/>
      <c r="P11" s="295"/>
      <c r="Q11" s="295"/>
      <c r="R11" s="295"/>
    </row>
    <row r="12" spans="1:18" ht="12.75" customHeight="1" x14ac:dyDescent="0.2">
      <c r="C12" s="238"/>
      <c r="D12" s="239" t="s">
        <v>303</v>
      </c>
      <c r="E12" s="991" t="str">
        <f>Translations!$B$237</f>
        <v>calculation steps</v>
      </c>
      <c r="F12" s="991"/>
      <c r="G12" s="991"/>
      <c r="H12" s="991"/>
      <c r="I12" s="991"/>
      <c r="J12" s="991"/>
      <c r="K12" s="991"/>
      <c r="L12" s="991"/>
      <c r="M12" s="991"/>
      <c r="N12" s="992"/>
      <c r="O12" s="169"/>
      <c r="P12" s="295"/>
      <c r="Q12" s="295"/>
      <c r="R12" s="295"/>
    </row>
    <row r="13" spans="1:18" ht="12.75" customHeight="1" x14ac:dyDescent="0.2">
      <c r="C13" s="238"/>
      <c r="D13" s="239" t="s">
        <v>303</v>
      </c>
      <c r="E13" s="991" t="str">
        <f>Translations!$B$238</f>
        <v xml:space="preserve">data sources </v>
      </c>
      <c r="F13" s="991"/>
      <c r="G13" s="991"/>
      <c r="H13" s="991"/>
      <c r="I13" s="991"/>
      <c r="J13" s="991"/>
      <c r="K13" s="991"/>
      <c r="L13" s="991"/>
      <c r="M13" s="991"/>
      <c r="N13" s="992"/>
      <c r="O13" s="169"/>
      <c r="P13" s="295"/>
      <c r="Q13" s="295"/>
      <c r="R13" s="295"/>
    </row>
    <row r="14" spans="1:18" ht="12.75" customHeight="1" x14ac:dyDescent="0.2">
      <c r="C14" s="238"/>
      <c r="D14" s="239" t="s">
        <v>303</v>
      </c>
      <c r="E14" s="991" t="str">
        <f>Translations!$B$239</f>
        <v xml:space="preserve">calculation formulae </v>
      </c>
      <c r="F14" s="991"/>
      <c r="G14" s="991"/>
      <c r="H14" s="991"/>
      <c r="I14" s="991"/>
      <c r="J14" s="991"/>
      <c r="K14" s="991"/>
      <c r="L14" s="991"/>
      <c r="M14" s="991"/>
      <c r="N14" s="992"/>
      <c r="O14" s="169"/>
      <c r="P14" s="295"/>
      <c r="Q14" s="295"/>
      <c r="R14" s="295"/>
    </row>
    <row r="15" spans="1:18" ht="12.75" customHeight="1" x14ac:dyDescent="0.2">
      <c r="C15" s="238"/>
      <c r="D15" s="239" t="s">
        <v>303</v>
      </c>
      <c r="E15" s="991" t="str">
        <f>Translations!$B$240</f>
        <v xml:space="preserve">relevant calculation factors including unit of measurement </v>
      </c>
      <c r="F15" s="991"/>
      <c r="G15" s="991"/>
      <c r="H15" s="991"/>
      <c r="I15" s="991"/>
      <c r="J15" s="991"/>
      <c r="K15" s="991"/>
      <c r="L15" s="991"/>
      <c r="M15" s="991"/>
      <c r="N15" s="992"/>
      <c r="O15" s="169"/>
      <c r="P15" s="295"/>
      <c r="Q15" s="295"/>
      <c r="R15" s="295"/>
    </row>
    <row r="16" spans="1:18" ht="12.75" customHeight="1" x14ac:dyDescent="0.2">
      <c r="C16" s="238"/>
      <c r="D16" s="239" t="s">
        <v>303</v>
      </c>
      <c r="E16" s="991" t="str">
        <f>Translations!$B$241</f>
        <v xml:space="preserve">horizontal and vertical checks for corroborating data </v>
      </c>
      <c r="F16" s="991"/>
      <c r="G16" s="991"/>
      <c r="H16" s="991"/>
      <c r="I16" s="991"/>
      <c r="J16" s="991"/>
      <c r="K16" s="991"/>
      <c r="L16" s="991"/>
      <c r="M16" s="991"/>
      <c r="N16" s="992"/>
      <c r="O16" s="169"/>
      <c r="P16" s="295"/>
      <c r="Q16" s="295"/>
      <c r="R16" s="295"/>
    </row>
    <row r="17" spans="3:18" ht="12.75" customHeight="1" x14ac:dyDescent="0.2">
      <c r="C17" s="238"/>
      <c r="D17" s="239" t="s">
        <v>303</v>
      </c>
      <c r="E17" s="991" t="str">
        <f>Translations!$B$242</f>
        <v>procedures underpinning sampling plans</v>
      </c>
      <c r="F17" s="991"/>
      <c r="G17" s="991"/>
      <c r="H17" s="991"/>
      <c r="I17" s="991"/>
      <c r="J17" s="991"/>
      <c r="K17" s="991"/>
      <c r="L17" s="991"/>
      <c r="M17" s="991"/>
      <c r="N17" s="992"/>
      <c r="O17" s="169"/>
      <c r="P17" s="295"/>
      <c r="Q17" s="295"/>
      <c r="R17" s="295"/>
    </row>
    <row r="18" spans="3:18" ht="12.75" customHeight="1" x14ac:dyDescent="0.2">
      <c r="C18" s="238"/>
      <c r="D18" s="239" t="s">
        <v>303</v>
      </c>
      <c r="E18" s="991" t="str">
        <f>Translations!$B$243</f>
        <v>measurement equipment used with reference to the relevant diagram and a description how they are installed and maintained</v>
      </c>
      <c r="F18" s="991"/>
      <c r="G18" s="991"/>
      <c r="H18" s="991"/>
      <c r="I18" s="991"/>
      <c r="J18" s="991"/>
      <c r="K18" s="991"/>
      <c r="L18" s="991"/>
      <c r="M18" s="991"/>
      <c r="N18" s="992"/>
      <c r="P18" s="295"/>
      <c r="Q18" s="295"/>
      <c r="R18" s="295"/>
    </row>
    <row r="19" spans="3:18" ht="12.75" customHeight="1" x14ac:dyDescent="0.2">
      <c r="C19" s="238"/>
      <c r="D19" s="239" t="s">
        <v>303</v>
      </c>
      <c r="E19" s="991" t="str">
        <f>Translations!$B$244</f>
        <v>a list of laboratories engaged in carrying out relevant analytical procedures</v>
      </c>
      <c r="F19" s="991"/>
      <c r="G19" s="991"/>
      <c r="H19" s="991"/>
      <c r="I19" s="991"/>
      <c r="J19" s="991"/>
      <c r="K19" s="991"/>
      <c r="L19" s="991"/>
      <c r="M19" s="991"/>
      <c r="N19" s="992"/>
      <c r="P19" s="295"/>
      <c r="Q19" s="295"/>
      <c r="R19" s="295"/>
    </row>
    <row r="20" spans="3:18" ht="5.0999999999999996" customHeight="1" x14ac:dyDescent="0.2">
      <c r="C20" s="238"/>
      <c r="D20" s="300"/>
      <c r="E20" s="240"/>
      <c r="F20" s="240"/>
      <c r="G20" s="240"/>
      <c r="H20" s="240"/>
      <c r="I20" s="240"/>
      <c r="J20" s="240"/>
      <c r="K20" s="240"/>
      <c r="L20" s="240"/>
      <c r="M20" s="240"/>
      <c r="N20" s="241"/>
      <c r="P20" s="295"/>
      <c r="Q20" s="295"/>
      <c r="R20" s="295"/>
    </row>
    <row r="21" spans="3:18" ht="12.75" customHeight="1" x14ac:dyDescent="0.2">
      <c r="C21" s="238"/>
      <c r="D21" s="989" t="str">
        <f>Translations!$B$245</f>
        <v>The description shall include the result of a simplified uncertainty assessment in accordance with Article 7(2), where required.</v>
      </c>
      <c r="E21" s="989"/>
      <c r="F21" s="989"/>
      <c r="G21" s="989"/>
      <c r="H21" s="989"/>
      <c r="I21" s="989"/>
      <c r="J21" s="989"/>
      <c r="K21" s="989"/>
      <c r="L21" s="989"/>
      <c r="M21" s="989"/>
      <c r="N21" s="990"/>
      <c r="P21" s="295"/>
      <c r="Q21" s="295"/>
      <c r="R21" s="295"/>
    </row>
    <row r="22" spans="3:18" ht="12.75" customHeight="1" x14ac:dyDescent="0.2">
      <c r="C22" s="238"/>
      <c r="D22" s="989" t="str">
        <f>Translations!$B$246</f>
        <v>For each relevant calculation formula the plan shall contain one example using real data.</v>
      </c>
      <c r="E22" s="989"/>
      <c r="F22" s="989"/>
      <c r="G22" s="989"/>
      <c r="H22" s="989"/>
      <c r="I22" s="989"/>
      <c r="J22" s="989"/>
      <c r="K22" s="989"/>
      <c r="L22" s="989"/>
      <c r="M22" s="989"/>
      <c r="N22" s="990"/>
      <c r="P22" s="295"/>
      <c r="Q22" s="295"/>
      <c r="R22" s="295"/>
    </row>
    <row r="23" spans="3:18" ht="5.0999999999999996" customHeight="1" thickBot="1" x14ac:dyDescent="0.25">
      <c r="C23" s="242"/>
      <c r="D23" s="243"/>
      <c r="E23" s="243"/>
      <c r="F23" s="243"/>
      <c r="G23" s="243"/>
      <c r="H23" s="243"/>
      <c r="I23" s="243"/>
      <c r="J23" s="243"/>
      <c r="K23" s="243"/>
      <c r="L23" s="243"/>
      <c r="M23" s="243"/>
      <c r="N23" s="244"/>
      <c r="P23" s="295"/>
      <c r="Q23" s="295"/>
      <c r="R23" s="295"/>
    </row>
    <row r="24" spans="3:18" x14ac:dyDescent="0.2">
      <c r="D24" s="257"/>
      <c r="E24" s="257"/>
      <c r="F24" s="257"/>
      <c r="G24" s="257"/>
      <c r="H24" s="257"/>
      <c r="I24" s="257"/>
      <c r="J24" s="257"/>
      <c r="K24" s="257"/>
      <c r="L24" s="257"/>
      <c r="M24" s="257"/>
      <c r="N24" s="257"/>
    </row>
    <row r="25" spans="3:18" ht="16.5" customHeight="1" x14ac:dyDescent="0.2">
      <c r="C25" s="292" t="s">
        <v>144</v>
      </c>
      <c r="D25" s="892" t="str">
        <f>Translations!$B$231</f>
        <v>Fuel input</v>
      </c>
      <c r="E25" s="892"/>
      <c r="F25" s="892"/>
      <c r="G25" s="892"/>
      <c r="H25" s="892"/>
      <c r="I25" s="892"/>
      <c r="J25" s="892"/>
      <c r="K25" s="892"/>
      <c r="L25" s="892"/>
      <c r="M25" s="892"/>
      <c r="N25" s="892"/>
      <c r="P25" s="295"/>
      <c r="Q25" s="295"/>
      <c r="R25" s="295"/>
    </row>
    <row r="26" spans="3:18" ht="5.0999999999999996" customHeight="1" x14ac:dyDescent="0.2">
      <c r="P26" s="295"/>
      <c r="Q26" s="295"/>
      <c r="R26" s="295"/>
    </row>
    <row r="27" spans="3:18" ht="12.75" customHeight="1" x14ac:dyDescent="0.2">
      <c r="D27" s="24" t="s">
        <v>146</v>
      </c>
      <c r="E27" s="919" t="str">
        <f>Translations!$B$247</f>
        <v>Fuel input flows</v>
      </c>
      <c r="F27" s="919"/>
      <c r="G27" s="919"/>
      <c r="H27" s="919"/>
      <c r="I27" s="919"/>
      <c r="J27" s="919"/>
      <c r="K27" s="919"/>
      <c r="L27" s="919"/>
      <c r="M27" s="919"/>
      <c r="N27" s="919"/>
      <c r="P27" s="295"/>
      <c r="Q27" s="295"/>
      <c r="R27" s="295"/>
    </row>
    <row r="28" spans="3:18" ht="12.75" customHeight="1" x14ac:dyDescent="0.2">
      <c r="D28" s="24"/>
      <c r="E28" s="969" t="str">
        <f>Translations!$B$248</f>
        <v>For the specific purpose of the NIMs data collection, this section should cover all data provided in section E.I in the "baseline data collection" template.</v>
      </c>
      <c r="F28" s="970"/>
      <c r="G28" s="970"/>
      <c r="H28" s="970"/>
      <c r="I28" s="970"/>
      <c r="J28" s="970"/>
      <c r="K28" s="970"/>
      <c r="L28" s="970"/>
      <c r="M28" s="970"/>
      <c r="N28" s="970"/>
      <c r="P28" s="295"/>
      <c r="Q28" s="295"/>
      <c r="R28" s="295"/>
    </row>
    <row r="29" spans="3:18" ht="12.75" customHeight="1" x14ac:dyDescent="0.2">
      <c r="D29" s="355" t="s">
        <v>152</v>
      </c>
      <c r="E29" s="967" t="str">
        <f>Translations!$B$249</f>
        <v>Information on the methodology applied</v>
      </c>
      <c r="F29" s="967"/>
      <c r="G29" s="967"/>
      <c r="H29" s="967"/>
      <c r="I29" s="967"/>
      <c r="J29" s="967"/>
      <c r="K29" s="967"/>
      <c r="L29" s="967"/>
      <c r="M29" s="967"/>
      <c r="N29" s="967"/>
      <c r="P29" s="295"/>
      <c r="Q29" s="295"/>
      <c r="R29" s="295"/>
    </row>
    <row r="30" spans="3:18" ht="12.75" customHeight="1" x14ac:dyDescent="0.2">
      <c r="D30" s="355"/>
      <c r="E30" s="920" t="str">
        <f>Translations!$B$250</f>
        <v>Please select below:</v>
      </c>
      <c r="F30" s="921"/>
      <c r="G30" s="921"/>
      <c r="H30" s="921"/>
      <c r="I30" s="921"/>
      <c r="J30" s="921"/>
      <c r="K30" s="921"/>
      <c r="L30" s="921"/>
      <c r="M30" s="921"/>
      <c r="N30" s="921"/>
      <c r="P30" s="295"/>
      <c r="Q30" s="295"/>
      <c r="R30" s="295"/>
    </row>
    <row r="31" spans="3:18" ht="12.75" customHeight="1" x14ac:dyDescent="0.2">
      <c r="D31" s="355"/>
      <c r="E31" s="272" t="s">
        <v>303</v>
      </c>
      <c r="F31" s="954" t="str">
        <f>Translations!$B$251</f>
        <v>the data source used for the quantities pursuant to section 4.4 of Annex VII of the FAR.</v>
      </c>
      <c r="G31" s="966"/>
      <c r="H31" s="966"/>
      <c r="I31" s="966"/>
      <c r="J31" s="966"/>
      <c r="K31" s="966"/>
      <c r="L31" s="966"/>
      <c r="M31" s="966"/>
      <c r="N31" s="966"/>
      <c r="P31" s="295"/>
      <c r="Q31" s="295"/>
      <c r="R31" s="295"/>
    </row>
    <row r="32" spans="3:18" ht="12.75" customHeight="1" x14ac:dyDescent="0.2">
      <c r="D32" s="355"/>
      <c r="E32" s="272" t="s">
        <v>303</v>
      </c>
      <c r="F32" s="954" t="str">
        <f>Translations!$B$252</f>
        <v>the method used for the determination of the energy content pursuant to section 4.6 of Annex VII of the FAR.</v>
      </c>
      <c r="G32" s="966"/>
      <c r="H32" s="966"/>
      <c r="I32" s="966"/>
      <c r="J32" s="966"/>
      <c r="K32" s="966"/>
      <c r="L32" s="966"/>
      <c r="M32" s="966"/>
      <c r="N32" s="966"/>
      <c r="P32" s="295"/>
      <c r="Q32" s="295"/>
      <c r="R32" s="295"/>
    </row>
    <row r="33" spans="1:19" ht="25.5" customHeight="1" x14ac:dyDescent="0.2">
      <c r="D33" s="355"/>
      <c r="E33" s="272"/>
      <c r="F33" s="954"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33" s="966"/>
      <c r="H33" s="966"/>
      <c r="I33" s="966"/>
      <c r="J33" s="966"/>
      <c r="K33" s="966"/>
      <c r="L33" s="966"/>
      <c r="M33" s="966"/>
      <c r="N33" s="966"/>
      <c r="P33" s="295"/>
      <c r="Q33" s="295"/>
      <c r="R33" s="295"/>
    </row>
    <row r="34" spans="1:19" s="316" customFormat="1" ht="25.5" customHeight="1" x14ac:dyDescent="0.2">
      <c r="A34" s="315"/>
      <c r="B34" s="138"/>
      <c r="C34" s="40"/>
      <c r="D34" s="139"/>
      <c r="E34" s="140"/>
      <c r="F34" s="140"/>
      <c r="G34" s="140"/>
      <c r="H34" s="140"/>
      <c r="I34" s="968" t="str">
        <f>Translations!$B$254</f>
        <v>Data source</v>
      </c>
      <c r="J34" s="968"/>
      <c r="K34" s="968" t="str">
        <f>Translations!$B$255</f>
        <v>Other data source (if applicable)</v>
      </c>
      <c r="L34" s="968"/>
      <c r="M34" s="968" t="str">
        <f>Translations!$B$255</f>
        <v>Other data source (if applicable)</v>
      </c>
      <c r="N34" s="985"/>
      <c r="O34" s="40"/>
      <c r="P34" s="314"/>
      <c r="Q34" s="314"/>
      <c r="R34" s="314"/>
      <c r="S34" s="294"/>
    </row>
    <row r="35" spans="1:19" ht="12.75" customHeight="1" x14ac:dyDescent="0.2">
      <c r="D35" s="29"/>
      <c r="E35" s="137" t="s">
        <v>908</v>
      </c>
      <c r="F35" s="975" t="str">
        <f>Translations!$B$231</f>
        <v>Fuel input</v>
      </c>
      <c r="G35" s="975"/>
      <c r="H35" s="976"/>
      <c r="I35" s="977"/>
      <c r="J35" s="978"/>
      <c r="K35" s="979"/>
      <c r="L35" s="980"/>
      <c r="M35" s="979"/>
      <c r="N35" s="981"/>
      <c r="P35" s="295"/>
      <c r="Q35" s="295"/>
      <c r="R35" s="295"/>
    </row>
    <row r="36" spans="1:19" ht="12.75" customHeight="1" x14ac:dyDescent="0.2">
      <c r="D36" s="355"/>
      <c r="E36" s="137" t="s">
        <v>909</v>
      </c>
      <c r="F36" s="975" t="str">
        <f>Translations!$B$256</f>
        <v>Energy content</v>
      </c>
      <c r="G36" s="975"/>
      <c r="H36" s="976"/>
      <c r="I36" s="977"/>
      <c r="J36" s="978"/>
      <c r="K36" s="979"/>
      <c r="L36" s="980"/>
      <c r="M36" s="979"/>
      <c r="N36" s="981"/>
      <c r="P36" s="295"/>
      <c r="Q36" s="295"/>
      <c r="R36" s="295"/>
    </row>
    <row r="37" spans="1:19" ht="5.0999999999999996" customHeight="1" x14ac:dyDescent="0.2">
      <c r="D37" s="355"/>
      <c r="P37" s="295"/>
      <c r="Q37" s="295"/>
      <c r="R37" s="295"/>
    </row>
    <row r="38" spans="1:19" ht="12.75" customHeight="1" x14ac:dyDescent="0.2">
      <c r="D38" s="355"/>
      <c r="E38" s="137" t="s">
        <v>910</v>
      </c>
      <c r="F38" s="993" t="str">
        <f>Translations!$B$257</f>
        <v>Description of the methodology applied</v>
      </c>
      <c r="G38" s="993"/>
      <c r="H38" s="993"/>
      <c r="I38" s="993"/>
      <c r="J38" s="993"/>
      <c r="K38" s="993"/>
      <c r="L38" s="993"/>
      <c r="M38" s="993"/>
      <c r="N38" s="993"/>
      <c r="P38" s="295"/>
      <c r="Q38" s="295"/>
      <c r="R38" s="295"/>
    </row>
    <row r="39" spans="1:19" ht="5.0999999999999996" customHeight="1" x14ac:dyDescent="0.2">
      <c r="D39" s="355"/>
      <c r="E39" s="137"/>
      <c r="F39" s="356"/>
      <c r="G39" s="356"/>
      <c r="H39" s="356"/>
      <c r="I39" s="356"/>
      <c r="J39" s="356"/>
      <c r="K39" s="356"/>
      <c r="L39" s="356"/>
      <c r="M39" s="356"/>
      <c r="N39" s="356"/>
      <c r="P39" s="301"/>
      <c r="Q39" s="295"/>
      <c r="R39" s="295"/>
    </row>
    <row r="40" spans="1:19" ht="12.75" customHeight="1" x14ac:dyDescent="0.2">
      <c r="D40" s="355"/>
      <c r="E40" s="137"/>
      <c r="F40" s="1003" t="str">
        <f>HYPERLINK("#" &amp; Q40,EUConst_MsgDescription)</f>
        <v>The list of aspects this description should cover can be found at the top of this sheet!</v>
      </c>
      <c r="G40" s="1004"/>
      <c r="H40" s="1004"/>
      <c r="I40" s="1004"/>
      <c r="J40" s="1004"/>
      <c r="K40" s="1004"/>
      <c r="L40" s="1004"/>
      <c r="M40" s="1004"/>
      <c r="N40" s="1005"/>
      <c r="P40" s="26" t="s">
        <v>481</v>
      </c>
      <c r="Q40" s="477" t="str">
        <f>"#"&amp;ADDRESS(ROW($C$8),COLUMN($C$8))</f>
        <v>#$C$8</v>
      </c>
      <c r="R40" s="295"/>
    </row>
    <row r="41" spans="1:19" ht="5.0999999999999996" customHeight="1" x14ac:dyDescent="0.2">
      <c r="D41" s="355"/>
      <c r="E41" s="28"/>
      <c r="F41" s="997"/>
      <c r="G41" s="997"/>
      <c r="H41" s="997"/>
      <c r="I41" s="997"/>
      <c r="J41" s="997"/>
      <c r="K41" s="997"/>
      <c r="L41" s="997"/>
      <c r="M41" s="997"/>
      <c r="N41" s="997"/>
      <c r="P41" s="301"/>
      <c r="Q41" s="295"/>
      <c r="R41" s="295"/>
    </row>
    <row r="42" spans="1:19" ht="38.25" customHeight="1" x14ac:dyDescent="0.2">
      <c r="D42" s="28"/>
      <c r="E42" s="317"/>
      <c r="F42" s="1006"/>
      <c r="G42" s="1007"/>
      <c r="H42" s="1007"/>
      <c r="I42" s="1007"/>
      <c r="J42" s="1007"/>
      <c r="K42" s="1007"/>
      <c r="L42" s="1007"/>
      <c r="M42" s="1007"/>
      <c r="N42" s="1008"/>
      <c r="P42" s="295"/>
      <c r="Q42" s="295"/>
      <c r="R42" s="295"/>
    </row>
    <row r="43" spans="1:19" ht="5.0999999999999996" customHeight="1" x14ac:dyDescent="0.2">
      <c r="P43" s="295"/>
      <c r="Q43" s="295"/>
      <c r="R43" s="295"/>
    </row>
    <row r="44" spans="1:19" ht="12.75" customHeight="1" x14ac:dyDescent="0.2">
      <c r="D44" s="355"/>
      <c r="E44" s="137" t="s">
        <v>911</v>
      </c>
      <c r="F44" s="998" t="str">
        <f>Translations!$B$210</f>
        <v>Reference to external files, if relevant</v>
      </c>
      <c r="G44" s="998"/>
      <c r="H44" s="998"/>
      <c r="I44" s="998"/>
      <c r="J44" s="998"/>
      <c r="K44" s="934"/>
      <c r="L44" s="934"/>
      <c r="M44" s="934"/>
      <c r="N44" s="934"/>
      <c r="P44" s="295"/>
      <c r="Q44" s="295"/>
      <c r="R44" s="295" t="s">
        <v>457</v>
      </c>
    </row>
    <row r="45" spans="1:19" ht="5.0999999999999996" customHeight="1" thickBot="1" x14ac:dyDescent="0.25">
      <c r="D45" s="355"/>
      <c r="P45" s="295"/>
      <c r="Q45" s="295"/>
    </row>
    <row r="46" spans="1:19" ht="12.75" customHeight="1" x14ac:dyDescent="0.2">
      <c r="D46" s="355" t="s">
        <v>153</v>
      </c>
      <c r="E46" s="982" t="str">
        <f>Translations!$B$258</f>
        <v>The hierarchical order has been followed?</v>
      </c>
      <c r="F46" s="982"/>
      <c r="G46" s="982"/>
      <c r="H46" s="983"/>
      <c r="I46" s="312"/>
      <c r="J46" s="308" t="str">
        <f>Translations!$B$259</f>
        <v xml:space="preserve"> If not, why?</v>
      </c>
      <c r="K46" s="977"/>
      <c r="L46" s="978"/>
      <c r="M46" s="978"/>
      <c r="N46" s="984"/>
      <c r="P46" s="301"/>
      <c r="Q46" s="295"/>
      <c r="R46" s="302" t="b">
        <f>AND(I46&lt;&gt;"",I46=TRUE)</f>
        <v>0</v>
      </c>
    </row>
    <row r="47" spans="1:19" ht="25.5" customHeight="1" x14ac:dyDescent="0.2">
      <c r="E47" s="920"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47" s="921"/>
      <c r="G47" s="921"/>
      <c r="H47" s="921"/>
      <c r="I47" s="921"/>
      <c r="J47" s="921"/>
      <c r="K47" s="921"/>
      <c r="L47" s="921"/>
      <c r="M47" s="921"/>
      <c r="N47" s="921"/>
      <c r="P47" s="295"/>
      <c r="Q47" s="295"/>
      <c r="R47" s="304"/>
    </row>
    <row r="48" spans="1:19" ht="12.75" customHeight="1" x14ac:dyDescent="0.2">
      <c r="D48" s="386"/>
      <c r="E48" s="272" t="s">
        <v>303</v>
      </c>
      <c r="F48" s="954" t="str">
        <f>Translations!$B$261</f>
        <v>Uncertainty assessment: other data sources lead to lower uncertainty according to the simplified uncertainty assessment pursuant to Article 7(2) of the FAR.</v>
      </c>
      <c r="G48" s="966"/>
      <c r="H48" s="966"/>
      <c r="I48" s="966"/>
      <c r="J48" s="966"/>
      <c r="K48" s="966"/>
      <c r="L48" s="966"/>
      <c r="M48" s="966"/>
      <c r="N48" s="966"/>
      <c r="P48" s="295"/>
      <c r="Q48" s="295"/>
      <c r="R48" s="304"/>
    </row>
    <row r="49" spans="3:18" ht="12.75" customHeight="1" x14ac:dyDescent="0.2">
      <c r="D49" s="355"/>
      <c r="E49" s="272" t="s">
        <v>303</v>
      </c>
      <c r="F49" s="954" t="str">
        <f>Translations!$B$262</f>
        <v>Technical infeasibility: the use of better data sources is technical infeasible.</v>
      </c>
      <c r="G49" s="966"/>
      <c r="H49" s="966"/>
      <c r="I49" s="966"/>
      <c r="J49" s="966"/>
      <c r="K49" s="966"/>
      <c r="L49" s="966"/>
      <c r="M49" s="966"/>
      <c r="N49" s="966"/>
      <c r="P49" s="295"/>
      <c r="Q49" s="295"/>
      <c r="R49" s="304"/>
    </row>
    <row r="50" spans="3:18" ht="12.75" customHeight="1" x14ac:dyDescent="0.2">
      <c r="D50" s="355"/>
      <c r="E50" s="272" t="s">
        <v>303</v>
      </c>
      <c r="F50" s="954" t="str">
        <f>Translations!$B$263</f>
        <v>Unreasonable costs: the use of better data sources would incur unreasonable costs.</v>
      </c>
      <c r="G50" s="966"/>
      <c r="H50" s="966"/>
      <c r="I50" s="966"/>
      <c r="J50" s="966"/>
      <c r="K50" s="966"/>
      <c r="L50" s="966"/>
      <c r="M50" s="966"/>
      <c r="N50" s="966"/>
      <c r="P50" s="295"/>
      <c r="Q50" s="295"/>
      <c r="R50" s="304"/>
    </row>
    <row r="51" spans="3:18" ht="5.0999999999999996" customHeight="1" x14ac:dyDescent="0.2">
      <c r="E51" s="519"/>
      <c r="F51" s="519"/>
      <c r="G51" s="519"/>
      <c r="H51" s="519"/>
      <c r="I51" s="519"/>
      <c r="J51" s="519"/>
      <c r="K51" s="519"/>
      <c r="L51" s="519"/>
      <c r="M51" s="519"/>
      <c r="N51" s="519"/>
      <c r="P51" s="301"/>
      <c r="Q51" s="306"/>
      <c r="R51" s="304"/>
    </row>
    <row r="52" spans="3:18" ht="12.75" customHeight="1" x14ac:dyDescent="0.2">
      <c r="D52" s="355"/>
      <c r="E52" s="14"/>
      <c r="F52" s="993" t="str">
        <f>Translations!$B$264</f>
        <v>Further details on any deviation from the hierarchy</v>
      </c>
      <c r="G52" s="993"/>
      <c r="H52" s="993"/>
      <c r="I52" s="993"/>
      <c r="J52" s="993"/>
      <c r="K52" s="993"/>
      <c r="L52" s="993"/>
      <c r="M52" s="993"/>
      <c r="N52" s="993"/>
      <c r="P52" s="301"/>
      <c r="Q52" s="306"/>
      <c r="R52" s="304"/>
    </row>
    <row r="53" spans="3:18" ht="25.5" customHeight="1" thickBot="1" x14ac:dyDescent="0.25">
      <c r="E53" s="14"/>
      <c r="F53" s="994"/>
      <c r="G53" s="995"/>
      <c r="H53" s="995"/>
      <c r="I53" s="995"/>
      <c r="J53" s="995"/>
      <c r="K53" s="995"/>
      <c r="L53" s="995"/>
      <c r="M53" s="995"/>
      <c r="N53" s="996"/>
      <c r="P53" s="301"/>
      <c r="Q53" s="306"/>
      <c r="R53" s="311" t="b">
        <f>R46</f>
        <v>0</v>
      </c>
    </row>
    <row r="54" spans="3:18" ht="12.75" customHeight="1" x14ac:dyDescent="0.2">
      <c r="P54" s="301"/>
      <c r="Q54" s="295"/>
      <c r="R54" s="295"/>
    </row>
    <row r="55" spans="3:18" ht="16.5" customHeight="1" x14ac:dyDescent="0.2">
      <c r="C55" s="292" t="s">
        <v>246</v>
      </c>
      <c r="D55" s="892" t="str">
        <f>Translations!$B$265</f>
        <v>Measurable heat at installation level</v>
      </c>
      <c r="E55" s="892"/>
      <c r="F55" s="892"/>
      <c r="G55" s="892"/>
      <c r="H55" s="892"/>
      <c r="I55" s="892"/>
      <c r="J55" s="892"/>
      <c r="K55" s="892"/>
      <c r="L55" s="892"/>
      <c r="M55" s="892"/>
      <c r="N55" s="892"/>
      <c r="P55" s="295"/>
      <c r="Q55" s="295"/>
      <c r="R55" s="295"/>
    </row>
    <row r="56" spans="3:18" ht="5.0999999999999996" customHeight="1" x14ac:dyDescent="0.2">
      <c r="P56" s="295"/>
      <c r="Q56" s="295"/>
      <c r="R56" s="295"/>
    </row>
    <row r="57" spans="3:18" ht="12.75" customHeight="1" x14ac:dyDescent="0.2">
      <c r="D57" s="24" t="s">
        <v>146</v>
      </c>
      <c r="E57" s="988" t="str">
        <f>Translations!$B$266</f>
        <v>Measurable heat flows (import, export, consumption and production)</v>
      </c>
      <c r="F57" s="988"/>
      <c r="G57" s="988"/>
      <c r="H57" s="988"/>
      <c r="I57" s="988"/>
      <c r="J57" s="988"/>
      <c r="K57" s="988"/>
      <c r="L57" s="988"/>
      <c r="M57" s="988"/>
      <c r="N57" s="988"/>
      <c r="P57" s="301"/>
      <c r="Q57" s="295"/>
      <c r="R57" s="295"/>
    </row>
    <row r="58" spans="3:18" ht="12.75" customHeight="1" x14ac:dyDescent="0.2">
      <c r="E58" s="969" t="str">
        <f>Translations!$B$267</f>
        <v>For the specific purpose of the NIMs data collection, this section should cover all data provided in section E.II in the "baseline data collection" template.</v>
      </c>
      <c r="F58" s="970"/>
      <c r="G58" s="970"/>
      <c r="H58" s="970"/>
      <c r="I58" s="970"/>
      <c r="J58" s="970"/>
      <c r="K58" s="970"/>
      <c r="L58" s="970"/>
      <c r="M58" s="970"/>
      <c r="N58" s="970"/>
      <c r="P58" s="301"/>
      <c r="Q58" s="295"/>
      <c r="R58" s="295"/>
    </row>
    <row r="59" spans="3:18" ht="12.75" customHeight="1" x14ac:dyDescent="0.2">
      <c r="D59" s="263" t="s">
        <v>152</v>
      </c>
      <c r="E59" s="967" t="str">
        <f>Translations!$B$268</f>
        <v>Are measurable heat flows relevant for the installation?</v>
      </c>
      <c r="F59" s="967"/>
      <c r="G59" s="967"/>
      <c r="H59" s="967"/>
      <c r="I59" s="967"/>
      <c r="J59" s="967"/>
      <c r="K59" s="967"/>
      <c r="L59" s="967"/>
      <c r="M59" s="971"/>
      <c r="N59" s="971"/>
      <c r="P59" s="301"/>
      <c r="Q59" s="295"/>
      <c r="R59" s="295"/>
    </row>
    <row r="60" spans="3:18" ht="12.75" customHeight="1" x14ac:dyDescent="0.2">
      <c r="D60" s="263"/>
      <c r="J60" s="972" t="str">
        <f>IF(AND(M59&lt;&gt;"",M59=FALSE),HYPERLINK("#" &amp; Q60,EUconst_MsgGoOn),"")</f>
        <v/>
      </c>
      <c r="K60" s="973"/>
      <c r="L60" s="973"/>
      <c r="M60" s="973"/>
      <c r="N60" s="974"/>
      <c r="P60" s="26" t="s">
        <v>481</v>
      </c>
      <c r="Q60" s="81" t="str">
        <f>"#"&amp;ADDRESS(ROW(D91),COLUMN(D91))</f>
        <v>#$D$91</v>
      </c>
      <c r="R60" s="295"/>
    </row>
    <row r="61" spans="3:18" ht="5.0999999999999996" customHeight="1" x14ac:dyDescent="0.2">
      <c r="D61" s="263"/>
      <c r="E61" s="263"/>
      <c r="F61" s="263"/>
      <c r="G61" s="263"/>
      <c r="H61" s="263"/>
      <c r="I61" s="263"/>
      <c r="J61" s="263"/>
      <c r="K61" s="263"/>
      <c r="L61" s="263"/>
      <c r="M61" s="263"/>
      <c r="N61" s="263"/>
      <c r="P61" s="26"/>
      <c r="Q61" s="295"/>
      <c r="R61" s="295"/>
    </row>
    <row r="62" spans="3:18" ht="12.75" customHeight="1" x14ac:dyDescent="0.2">
      <c r="D62" s="263" t="s">
        <v>153</v>
      </c>
      <c r="E62" s="967" t="str">
        <f>Translations!$B$249</f>
        <v>Information on the methodology applied</v>
      </c>
      <c r="F62" s="967"/>
      <c r="G62" s="967"/>
      <c r="H62" s="967"/>
      <c r="I62" s="967"/>
      <c r="J62" s="967"/>
      <c r="K62" s="967"/>
      <c r="L62" s="967"/>
      <c r="M62" s="967"/>
      <c r="N62" s="967"/>
      <c r="P62" s="301"/>
      <c r="Q62" s="295"/>
      <c r="R62" s="295"/>
    </row>
    <row r="63" spans="3:18" ht="12.75" customHeight="1" x14ac:dyDescent="0.2">
      <c r="D63" s="263"/>
      <c r="E63" s="920" t="str">
        <f>Translations!$B$269</f>
        <v>Please select below for all measurable heat flows:</v>
      </c>
      <c r="F63" s="921"/>
      <c r="G63" s="921"/>
      <c r="H63" s="921"/>
      <c r="I63" s="921"/>
      <c r="J63" s="921"/>
      <c r="K63" s="921"/>
      <c r="L63" s="921"/>
      <c r="M63" s="921"/>
      <c r="N63" s="921"/>
      <c r="P63" s="295"/>
      <c r="Q63" s="295"/>
      <c r="R63" s="295"/>
    </row>
    <row r="64" spans="3:18" ht="12.75" customHeight="1" x14ac:dyDescent="0.2">
      <c r="D64" s="263"/>
      <c r="E64" s="41" t="s">
        <v>303</v>
      </c>
      <c r="F64" s="986" t="str">
        <f>Translations!$B$270</f>
        <v>the data source used for the energy flows pursuant to section 4.5 of Annex VII of the FAR.</v>
      </c>
      <c r="G64" s="987"/>
      <c r="H64" s="987"/>
      <c r="I64" s="987"/>
      <c r="J64" s="987"/>
      <c r="K64" s="987"/>
      <c r="L64" s="987"/>
      <c r="M64" s="987"/>
      <c r="N64" s="987"/>
      <c r="P64" s="295"/>
      <c r="Q64" s="295"/>
      <c r="R64" s="295"/>
    </row>
    <row r="65" spans="1:18" ht="25.5" customHeight="1" x14ac:dyDescent="0.2">
      <c r="D65" s="263"/>
      <c r="E65" s="41"/>
      <c r="F65" s="98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65" s="987"/>
      <c r="H65" s="987"/>
      <c r="I65" s="987"/>
      <c r="J65" s="987"/>
      <c r="K65" s="987"/>
      <c r="L65" s="987"/>
      <c r="M65" s="987"/>
      <c r="N65" s="987"/>
      <c r="P65" s="295"/>
      <c r="Q65" s="295"/>
      <c r="R65" s="295"/>
    </row>
    <row r="66" spans="1:18" ht="25.5" customHeight="1" x14ac:dyDescent="0.2">
      <c r="D66" s="354"/>
      <c r="E66" s="41"/>
      <c r="F66" s="986" t="str">
        <f>Translations!$B$271</f>
        <v>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v>
      </c>
      <c r="G66" s="987"/>
      <c r="H66" s="987"/>
      <c r="I66" s="987"/>
      <c r="J66" s="987"/>
      <c r="K66" s="987"/>
      <c r="L66" s="987"/>
      <c r="M66" s="987"/>
      <c r="N66" s="987"/>
      <c r="P66" s="295"/>
      <c r="Q66" s="295"/>
      <c r="R66" s="295"/>
    </row>
    <row r="67" spans="1:18" ht="12.75" customHeight="1" x14ac:dyDescent="0.2">
      <c r="D67" s="263"/>
      <c r="E67" s="41" t="s">
        <v>303</v>
      </c>
      <c r="F67" s="986" t="str">
        <f>Translations!$B$272</f>
        <v>the method used for the determination of net amounts pursuant to section 7.2 of Annex VII of the FAR.</v>
      </c>
      <c r="G67" s="987"/>
      <c r="H67" s="987"/>
      <c r="I67" s="987"/>
      <c r="J67" s="987"/>
      <c r="K67" s="987"/>
      <c r="L67" s="987"/>
      <c r="M67" s="987"/>
      <c r="N67" s="987"/>
      <c r="P67" s="295"/>
      <c r="Q67" s="295"/>
      <c r="R67" s="295"/>
    </row>
    <row r="68" spans="1:18" ht="25.5" customHeight="1" thickBot="1" x14ac:dyDescent="0.25">
      <c r="I68" s="968" t="str">
        <f>Translations!$B$254</f>
        <v>Data source</v>
      </c>
      <c r="J68" s="968"/>
      <c r="K68" s="968" t="str">
        <f>Translations!$B$255</f>
        <v>Other data source (if applicable)</v>
      </c>
      <c r="L68" s="968"/>
      <c r="M68" s="968" t="str">
        <f>Translations!$B$255</f>
        <v>Other data source (if applicable)</v>
      </c>
      <c r="N68" s="968"/>
      <c r="P68" s="301"/>
      <c r="Q68" s="295"/>
      <c r="R68" s="295" t="s">
        <v>457</v>
      </c>
    </row>
    <row r="69" spans="1:18" ht="12.75" customHeight="1" x14ac:dyDescent="0.2">
      <c r="D69" s="263"/>
      <c r="E69" s="137" t="s">
        <v>908</v>
      </c>
      <c r="F69" s="975" t="str">
        <f>Translations!$B$273</f>
        <v>Quantification of measurable heat flows</v>
      </c>
      <c r="G69" s="975"/>
      <c r="H69" s="976"/>
      <c r="I69" s="977"/>
      <c r="J69" s="978"/>
      <c r="K69" s="979"/>
      <c r="L69" s="980"/>
      <c r="M69" s="979"/>
      <c r="N69" s="981"/>
      <c r="P69" s="295"/>
      <c r="Q69" s="295"/>
      <c r="R69" s="302" t="b">
        <f>AND(M59&lt;&gt;"",M59=FALSE)</f>
        <v>0</v>
      </c>
    </row>
    <row r="70" spans="1:18" ht="12.75" customHeight="1" x14ac:dyDescent="0.2">
      <c r="D70" s="263"/>
      <c r="E70" s="137" t="s">
        <v>909</v>
      </c>
      <c r="F70" s="975" t="str">
        <f>Translations!$B$274</f>
        <v>Net measurable heat flows</v>
      </c>
      <c r="G70" s="975"/>
      <c r="H70" s="976"/>
      <c r="I70" s="977"/>
      <c r="J70" s="978"/>
      <c r="K70" s="979"/>
      <c r="L70" s="980"/>
      <c r="M70" s="979"/>
      <c r="N70" s="981"/>
      <c r="P70" s="295"/>
      <c r="Q70" s="295"/>
      <c r="R70" s="303" t="b">
        <f>R69</f>
        <v>0</v>
      </c>
    </row>
    <row r="71" spans="1:18" ht="5.0999999999999996" customHeight="1" x14ac:dyDescent="0.2">
      <c r="D71" s="263"/>
      <c r="P71" s="301"/>
      <c r="Q71" s="295"/>
      <c r="R71" s="304"/>
    </row>
    <row r="72" spans="1:18" ht="12.75" customHeight="1" x14ac:dyDescent="0.2">
      <c r="D72" s="263"/>
      <c r="E72" s="137" t="s">
        <v>910</v>
      </c>
      <c r="F72" s="993" t="str">
        <f>Translations!$B$257</f>
        <v>Description of the methodology applied</v>
      </c>
      <c r="G72" s="993"/>
      <c r="H72" s="993"/>
      <c r="I72" s="993"/>
      <c r="J72" s="993"/>
      <c r="K72" s="993"/>
      <c r="L72" s="993"/>
      <c r="M72" s="993"/>
      <c r="N72" s="993"/>
      <c r="P72" s="301"/>
      <c r="Q72" s="295"/>
      <c r="R72" s="304"/>
    </row>
    <row r="73" spans="1:18" ht="5.0999999999999996" customHeight="1" x14ac:dyDescent="0.2">
      <c r="D73" s="263"/>
      <c r="E73" s="137"/>
      <c r="F73" s="258"/>
      <c r="G73" s="258"/>
      <c r="H73" s="258"/>
      <c r="I73" s="258"/>
      <c r="J73" s="258"/>
      <c r="K73" s="258"/>
      <c r="L73" s="258"/>
      <c r="M73" s="258"/>
      <c r="N73" s="258"/>
      <c r="P73" s="301"/>
      <c r="Q73" s="295"/>
      <c r="R73" s="304"/>
    </row>
    <row r="74" spans="1:18" ht="12.75" customHeight="1" x14ac:dyDescent="0.2">
      <c r="D74" s="263"/>
      <c r="E74" s="137"/>
      <c r="F74" s="999" t="str">
        <f>IF(M59,HYPERLINK("#" &amp; Q74,EUConst_MsgDescription),"")</f>
        <v/>
      </c>
      <c r="G74" s="1000"/>
      <c r="H74" s="1000"/>
      <c r="I74" s="1000"/>
      <c r="J74" s="1000"/>
      <c r="K74" s="1000"/>
      <c r="L74" s="1000"/>
      <c r="M74" s="1000"/>
      <c r="N74" s="1001"/>
      <c r="P74" s="26" t="s">
        <v>481</v>
      </c>
      <c r="Q74" s="364" t="str">
        <f>"#"&amp;ADDRESS(ROW($C$8),COLUMN($C$8))</f>
        <v>#$C$8</v>
      </c>
      <c r="R74" s="304"/>
    </row>
    <row r="75" spans="1:18" ht="5.0999999999999996" customHeight="1" x14ac:dyDescent="0.2">
      <c r="D75" s="263"/>
      <c r="E75" s="28"/>
      <c r="F75" s="997"/>
      <c r="G75" s="997"/>
      <c r="H75" s="997"/>
      <c r="I75" s="997"/>
      <c r="J75" s="997"/>
      <c r="K75" s="997"/>
      <c r="L75" s="997"/>
      <c r="M75" s="997"/>
      <c r="N75" s="997"/>
      <c r="P75" s="301"/>
      <c r="Q75" s="295"/>
      <c r="R75" s="304"/>
    </row>
    <row r="76" spans="1:18" s="299" customFormat="1" ht="38.85" customHeight="1" x14ac:dyDescent="0.2">
      <c r="A76" s="298"/>
      <c r="B76" s="14"/>
      <c r="C76" s="40"/>
      <c r="D76" s="28"/>
      <c r="E76" s="28"/>
      <c r="F76" s="994"/>
      <c r="G76" s="995"/>
      <c r="H76" s="995"/>
      <c r="I76" s="995"/>
      <c r="J76" s="995"/>
      <c r="K76" s="995"/>
      <c r="L76" s="995"/>
      <c r="M76" s="995"/>
      <c r="N76" s="996"/>
      <c r="O76" s="40"/>
      <c r="P76" s="305"/>
      <c r="Q76" s="306"/>
      <c r="R76" s="307" t="b">
        <f>R70</f>
        <v>0</v>
      </c>
    </row>
    <row r="77" spans="1:18" ht="5.0999999999999996" customHeight="1" x14ac:dyDescent="0.2">
      <c r="D77" s="263"/>
      <c r="P77" s="295"/>
      <c r="Q77" s="295"/>
      <c r="R77" s="304"/>
    </row>
    <row r="78" spans="1:18" ht="12.75" customHeight="1" x14ac:dyDescent="0.2">
      <c r="D78" s="263"/>
      <c r="E78" s="137" t="s">
        <v>911</v>
      </c>
      <c r="F78" s="998" t="str">
        <f>Translations!$B$275</f>
        <v>Reference to external file, if relevant</v>
      </c>
      <c r="G78" s="998"/>
      <c r="H78" s="998"/>
      <c r="I78" s="998"/>
      <c r="J78" s="998"/>
      <c r="K78" s="934"/>
      <c r="L78" s="934"/>
      <c r="M78" s="934"/>
      <c r="N78" s="934"/>
      <c r="P78" s="295"/>
      <c r="Q78" s="295"/>
      <c r="R78" s="307" t="b">
        <f>R76</f>
        <v>0</v>
      </c>
    </row>
    <row r="79" spans="1:18" ht="5.0999999999999996" customHeight="1" x14ac:dyDescent="0.2">
      <c r="D79" s="263"/>
      <c r="P79" s="301"/>
      <c r="Q79" s="306"/>
      <c r="R79" s="304"/>
    </row>
    <row r="80" spans="1:18" ht="12.75" customHeight="1" x14ac:dyDescent="0.2">
      <c r="D80" s="263" t="s">
        <v>153</v>
      </c>
      <c r="E80" s="982" t="str">
        <f>Translations!$B$258</f>
        <v>The hierarchical order has been followed?</v>
      </c>
      <c r="F80" s="982"/>
      <c r="G80" s="982"/>
      <c r="H80" s="983"/>
      <c r="I80" s="312"/>
      <c r="J80" s="308" t="str">
        <f>Translations!$B$259</f>
        <v xml:space="preserve"> If not, why?</v>
      </c>
      <c r="K80" s="977"/>
      <c r="L80" s="978"/>
      <c r="M80" s="978"/>
      <c r="N80" s="984"/>
      <c r="P80" s="301"/>
      <c r="Q80" s="309" t="b">
        <f>R78</f>
        <v>0</v>
      </c>
      <c r="R80" s="310" t="b">
        <f>OR(R76,AND(I80&lt;&gt;"",I80=TRUE))</f>
        <v>0</v>
      </c>
    </row>
    <row r="81" spans="3:18" ht="25.5" customHeight="1" x14ac:dyDescent="0.2">
      <c r="E81" s="920"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81" s="921"/>
      <c r="G81" s="921"/>
      <c r="H81" s="921"/>
      <c r="I81" s="921"/>
      <c r="J81" s="921"/>
      <c r="K81" s="921"/>
      <c r="L81" s="921"/>
      <c r="M81" s="921"/>
      <c r="N81" s="921"/>
      <c r="P81" s="295"/>
      <c r="Q81" s="295"/>
      <c r="R81" s="304"/>
    </row>
    <row r="82" spans="3:18" ht="12.75" customHeight="1" x14ac:dyDescent="0.2">
      <c r="D82" s="354"/>
      <c r="E82" s="272" t="s">
        <v>303</v>
      </c>
      <c r="F82" s="954" t="str">
        <f>Translations!$B$261</f>
        <v>Uncertainty assessment: other data sources lead to lower uncertainty according to the simplified uncertainty assessment pursuant to Article 7(2) of the FAR.</v>
      </c>
      <c r="G82" s="966"/>
      <c r="H82" s="966"/>
      <c r="I82" s="966"/>
      <c r="J82" s="966"/>
      <c r="K82" s="966"/>
      <c r="L82" s="966"/>
      <c r="M82" s="966"/>
      <c r="N82" s="966"/>
      <c r="P82" s="295"/>
      <c r="Q82" s="295"/>
      <c r="R82" s="304"/>
    </row>
    <row r="83" spans="3:18" ht="12.75" customHeight="1" x14ac:dyDescent="0.2">
      <c r="D83" s="354"/>
      <c r="E83" s="272" t="s">
        <v>303</v>
      </c>
      <c r="F83" s="954" t="str">
        <f>Translations!$B$262</f>
        <v>Technical infeasibility: the use of better data sources is technical infeasible.</v>
      </c>
      <c r="G83" s="966"/>
      <c r="H83" s="966"/>
      <c r="I83" s="966"/>
      <c r="J83" s="966"/>
      <c r="K83" s="966"/>
      <c r="L83" s="966"/>
      <c r="M83" s="966"/>
      <c r="N83" s="966"/>
      <c r="P83" s="295"/>
      <c r="Q83" s="295"/>
      <c r="R83" s="304"/>
    </row>
    <row r="84" spans="3:18" ht="12.75" customHeight="1" x14ac:dyDescent="0.2">
      <c r="D84" s="354"/>
      <c r="E84" s="272" t="s">
        <v>303</v>
      </c>
      <c r="F84" s="954" t="str">
        <f>Translations!$B$263</f>
        <v>Unreasonable costs: the use of better data sources would incur unreasonable costs.</v>
      </c>
      <c r="G84" s="966"/>
      <c r="H84" s="966"/>
      <c r="I84" s="966"/>
      <c r="J84" s="966"/>
      <c r="K84" s="966"/>
      <c r="L84" s="966"/>
      <c r="M84" s="966"/>
      <c r="N84" s="966"/>
      <c r="P84" s="295"/>
      <c r="Q84" s="295"/>
      <c r="R84" s="304"/>
    </row>
    <row r="85" spans="3:18" ht="5.0999999999999996" customHeight="1" x14ac:dyDescent="0.2">
      <c r="E85" s="262"/>
      <c r="F85" s="262"/>
      <c r="G85" s="262"/>
      <c r="H85" s="262"/>
      <c r="I85" s="262"/>
      <c r="J85" s="262"/>
      <c r="K85" s="262"/>
      <c r="L85" s="262"/>
      <c r="M85" s="262"/>
      <c r="N85" s="262"/>
      <c r="P85" s="301"/>
      <c r="Q85" s="306"/>
      <c r="R85" s="304"/>
    </row>
    <row r="86" spans="3:18" ht="12.75" customHeight="1" x14ac:dyDescent="0.2">
      <c r="D86" s="14"/>
      <c r="E86" s="14"/>
      <c r="F86" s="993" t="str">
        <f>Translations!$B$264</f>
        <v>Further details on any deviation from the hierarchy</v>
      </c>
      <c r="G86" s="993"/>
      <c r="H86" s="993"/>
      <c r="I86" s="993"/>
      <c r="J86" s="993"/>
      <c r="K86" s="993"/>
      <c r="L86" s="993"/>
      <c r="M86" s="993"/>
      <c r="N86" s="993"/>
      <c r="P86" s="301"/>
      <c r="Q86" s="306"/>
      <c r="R86" s="304"/>
    </row>
    <row r="87" spans="3:18" ht="25.5" customHeight="1" thickBot="1" x14ac:dyDescent="0.25">
      <c r="D87" s="14"/>
      <c r="E87" s="14"/>
      <c r="F87" s="994"/>
      <c r="G87" s="995"/>
      <c r="H87" s="995"/>
      <c r="I87" s="995"/>
      <c r="J87" s="995"/>
      <c r="K87" s="995"/>
      <c r="L87" s="995"/>
      <c r="M87" s="995"/>
      <c r="N87" s="996"/>
      <c r="P87" s="301"/>
      <c r="Q87" s="306"/>
      <c r="R87" s="311" t="b">
        <f>R80</f>
        <v>0</v>
      </c>
    </row>
    <row r="88" spans="3:18" ht="12.75" customHeight="1" x14ac:dyDescent="0.2"/>
    <row r="89" spans="3:18" ht="16.5" customHeight="1" x14ac:dyDescent="0.2">
      <c r="C89" s="292" t="s">
        <v>563</v>
      </c>
      <c r="D89" s="892" t="str">
        <f>Translations!$B$276</f>
        <v>Waste gas balance at installation level</v>
      </c>
      <c r="E89" s="892"/>
      <c r="F89" s="892"/>
      <c r="G89" s="892"/>
      <c r="H89" s="892"/>
      <c r="I89" s="892"/>
      <c r="J89" s="892"/>
      <c r="K89" s="892"/>
      <c r="L89" s="892"/>
      <c r="M89" s="892"/>
      <c r="N89" s="892"/>
      <c r="P89" s="295"/>
      <c r="Q89" s="295"/>
      <c r="R89" s="295"/>
    </row>
    <row r="90" spans="3:18" ht="5.0999999999999996" customHeight="1" x14ac:dyDescent="0.2">
      <c r="P90" s="295"/>
      <c r="Q90" s="295"/>
      <c r="R90" s="295"/>
    </row>
    <row r="91" spans="3:18" ht="12.75" customHeight="1" x14ac:dyDescent="0.2">
      <c r="D91" s="24" t="s">
        <v>146</v>
      </c>
      <c r="E91" s="988" t="str">
        <f>Translations!$B$277</f>
        <v>Waste gas flows (import, export, consumption and production)</v>
      </c>
      <c r="F91" s="988"/>
      <c r="G91" s="988"/>
      <c r="H91" s="988"/>
      <c r="I91" s="988"/>
      <c r="J91" s="988"/>
      <c r="K91" s="988"/>
      <c r="L91" s="988"/>
      <c r="M91" s="988"/>
      <c r="N91" s="988"/>
      <c r="P91" s="301"/>
      <c r="Q91" s="295"/>
      <c r="R91" s="295"/>
    </row>
    <row r="92" spans="3:18" ht="12.75" customHeight="1" x14ac:dyDescent="0.2">
      <c r="E92" s="969" t="str">
        <f>Translations!$B$278</f>
        <v>For the specific purpose of the NIMs data collection, this section should cover all data provided in section E.III in the "baseline data collection" template.</v>
      </c>
      <c r="F92" s="970"/>
      <c r="G92" s="970"/>
      <c r="H92" s="970"/>
      <c r="I92" s="970"/>
      <c r="J92" s="970"/>
      <c r="K92" s="970"/>
      <c r="L92" s="970"/>
      <c r="M92" s="970"/>
      <c r="N92" s="970"/>
      <c r="P92" s="301"/>
      <c r="Q92" s="295"/>
      <c r="R92" s="295"/>
    </row>
    <row r="93" spans="3:18" ht="12.75" customHeight="1" x14ac:dyDescent="0.2">
      <c r="D93" s="263" t="s">
        <v>152</v>
      </c>
      <c r="E93" s="967" t="str">
        <f>Translations!$B$279</f>
        <v>Are waste gas flows relevant for the installation?</v>
      </c>
      <c r="F93" s="967"/>
      <c r="G93" s="967"/>
      <c r="H93" s="967"/>
      <c r="I93" s="967"/>
      <c r="J93" s="967"/>
      <c r="K93" s="967"/>
      <c r="L93" s="967"/>
      <c r="M93" s="971"/>
      <c r="N93" s="971"/>
      <c r="P93" s="301"/>
      <c r="Q93" s="295"/>
      <c r="R93" s="295"/>
    </row>
    <row r="94" spans="3:18" ht="12.75" customHeight="1" x14ac:dyDescent="0.2">
      <c r="D94" s="263"/>
      <c r="J94" s="972" t="str">
        <f>IF(AND(M93&lt;&gt;"",M93=FALSE),HYPERLINK("#" &amp; Q94,EUconst_MsgGoOn),"")</f>
        <v/>
      </c>
      <c r="K94" s="973"/>
      <c r="L94" s="973"/>
      <c r="M94" s="973"/>
      <c r="N94" s="974"/>
      <c r="P94" s="26" t="s">
        <v>481</v>
      </c>
      <c r="Q94" s="81" t="str">
        <f>"#"&amp;ADDRESS(ROW(D124),COLUMN(D124))</f>
        <v>#$D$124</v>
      </c>
      <c r="R94" s="295"/>
    </row>
    <row r="95" spans="3:18" ht="5.0999999999999996" customHeight="1" x14ac:dyDescent="0.2">
      <c r="D95" s="263"/>
      <c r="E95" s="263"/>
      <c r="F95" s="263"/>
      <c r="G95" s="263"/>
      <c r="H95" s="263"/>
      <c r="I95" s="263"/>
      <c r="J95" s="263"/>
      <c r="K95" s="263"/>
      <c r="L95" s="263"/>
      <c r="M95" s="263"/>
      <c r="N95" s="263"/>
      <c r="P95" s="26"/>
      <c r="Q95" s="295"/>
      <c r="R95" s="295"/>
    </row>
    <row r="96" spans="3:18" ht="12.75" customHeight="1" x14ac:dyDescent="0.2">
      <c r="D96" s="263" t="s">
        <v>153</v>
      </c>
      <c r="E96" s="967" t="str">
        <f>Translations!$B$249</f>
        <v>Information on the methodology applied</v>
      </c>
      <c r="F96" s="967"/>
      <c r="G96" s="967"/>
      <c r="H96" s="967"/>
      <c r="I96" s="967"/>
      <c r="J96" s="967"/>
      <c r="K96" s="967"/>
      <c r="L96" s="967"/>
      <c r="M96" s="967"/>
      <c r="N96" s="967"/>
      <c r="P96" s="301"/>
      <c r="Q96" s="295"/>
      <c r="R96" s="295"/>
    </row>
    <row r="97" spans="1:18" ht="12.75" customHeight="1" x14ac:dyDescent="0.2">
      <c r="D97" s="263"/>
      <c r="E97" s="920" t="str">
        <f>Translations!$B$280</f>
        <v>Please select below for all waste gas flows:</v>
      </c>
      <c r="F97" s="921"/>
      <c r="G97" s="921"/>
      <c r="H97" s="921"/>
      <c r="I97" s="921"/>
      <c r="J97" s="921"/>
      <c r="K97" s="921"/>
      <c r="L97" s="921"/>
      <c r="M97" s="921"/>
      <c r="N97" s="921"/>
      <c r="P97" s="295"/>
      <c r="Q97" s="295"/>
      <c r="R97" s="295"/>
    </row>
    <row r="98" spans="1:18" ht="12.75" customHeight="1" x14ac:dyDescent="0.2">
      <c r="D98" s="263"/>
      <c r="E98" s="41" t="s">
        <v>303</v>
      </c>
      <c r="F98" s="954" t="str">
        <f>Translations!$B$251</f>
        <v>the data source used for the quantities pursuant to section 4.4 of Annex VII of the FAR.</v>
      </c>
      <c r="G98" s="966"/>
      <c r="H98" s="966"/>
      <c r="I98" s="966"/>
      <c r="J98" s="966"/>
      <c r="K98" s="966"/>
      <c r="L98" s="966"/>
      <c r="M98" s="966"/>
      <c r="N98" s="966"/>
      <c r="P98" s="295"/>
      <c r="Q98" s="295"/>
      <c r="R98" s="295"/>
    </row>
    <row r="99" spans="1:18" ht="25.5" customHeight="1" x14ac:dyDescent="0.2">
      <c r="D99" s="263"/>
      <c r="E99" s="41"/>
      <c r="F99" s="98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99" s="987"/>
      <c r="H99" s="987"/>
      <c r="I99" s="987"/>
      <c r="J99" s="987"/>
      <c r="K99" s="987"/>
      <c r="L99" s="987"/>
      <c r="M99" s="987"/>
      <c r="N99" s="987"/>
      <c r="P99" s="295"/>
      <c r="Q99" s="295"/>
      <c r="R99" s="295"/>
    </row>
    <row r="100" spans="1:18" ht="12.75" customHeight="1" x14ac:dyDescent="0.2">
      <c r="D100" s="263"/>
      <c r="E100" s="41" t="s">
        <v>303</v>
      </c>
      <c r="F100" s="986" t="str">
        <f>Translations!$B$281</f>
        <v>the method used for the determination of energy content pursuant to section 4.6 of Annex VII of the FAR.</v>
      </c>
      <c r="G100" s="987"/>
      <c r="H100" s="987"/>
      <c r="I100" s="987"/>
      <c r="J100" s="987"/>
      <c r="K100" s="987"/>
      <c r="L100" s="987"/>
      <c r="M100" s="987"/>
      <c r="N100" s="987"/>
      <c r="P100" s="295"/>
      <c r="Q100" s="295"/>
      <c r="R100" s="295"/>
    </row>
    <row r="101" spans="1:18" ht="25.5" customHeight="1" thickBot="1" x14ac:dyDescent="0.25">
      <c r="I101" s="968" t="str">
        <f>Translations!$B$254</f>
        <v>Data source</v>
      </c>
      <c r="J101" s="968"/>
      <c r="K101" s="968" t="str">
        <f>Translations!$B$255</f>
        <v>Other data source (if applicable)</v>
      </c>
      <c r="L101" s="968"/>
      <c r="M101" s="968" t="str">
        <f>Translations!$B$255</f>
        <v>Other data source (if applicable)</v>
      </c>
      <c r="N101" s="968"/>
      <c r="P101" s="301"/>
      <c r="Q101" s="295"/>
      <c r="R101" s="295" t="s">
        <v>457</v>
      </c>
    </row>
    <row r="102" spans="1:18" ht="12.75" customHeight="1" x14ac:dyDescent="0.2">
      <c r="D102" s="263"/>
      <c r="E102" s="137" t="s">
        <v>908</v>
      </c>
      <c r="F102" s="975" t="str">
        <f>Translations!$B$282</f>
        <v>Quantification of waste gas flows</v>
      </c>
      <c r="G102" s="975"/>
      <c r="H102" s="976"/>
      <c r="I102" s="977"/>
      <c r="J102" s="978"/>
      <c r="K102" s="979"/>
      <c r="L102" s="980"/>
      <c r="M102" s="979"/>
      <c r="N102" s="981"/>
      <c r="P102" s="295"/>
      <c r="Q102" s="295"/>
      <c r="R102" s="302" t="b">
        <f>AND(M93&lt;&gt;"",M93=FALSE)</f>
        <v>0</v>
      </c>
    </row>
    <row r="103" spans="1:18" ht="12.75" customHeight="1" x14ac:dyDescent="0.2">
      <c r="D103" s="263"/>
      <c r="E103" s="137" t="s">
        <v>909</v>
      </c>
      <c r="F103" s="975" t="str">
        <f>Translations!$B$283</f>
        <v>Energy content of waste gases</v>
      </c>
      <c r="G103" s="975"/>
      <c r="H103" s="976"/>
      <c r="I103" s="977"/>
      <c r="J103" s="978"/>
      <c r="K103" s="979"/>
      <c r="L103" s="980"/>
      <c r="M103" s="1002"/>
      <c r="N103" s="1002"/>
      <c r="P103" s="295"/>
      <c r="Q103" s="295"/>
      <c r="R103" s="303" t="b">
        <f>R102</f>
        <v>0</v>
      </c>
    </row>
    <row r="104" spans="1:18" ht="5.0999999999999996" customHeight="1" x14ac:dyDescent="0.2">
      <c r="D104" s="263"/>
      <c r="P104" s="301"/>
      <c r="Q104" s="295"/>
      <c r="R104" s="304"/>
    </row>
    <row r="105" spans="1:18" ht="12.75" customHeight="1" x14ac:dyDescent="0.2">
      <c r="D105" s="263"/>
      <c r="E105" s="137" t="s">
        <v>910</v>
      </c>
      <c r="F105" s="993" t="str">
        <f>Translations!$B$257</f>
        <v>Description of the methodology applied</v>
      </c>
      <c r="G105" s="993"/>
      <c r="H105" s="993"/>
      <c r="I105" s="993"/>
      <c r="J105" s="993"/>
      <c r="K105" s="993"/>
      <c r="L105" s="993"/>
      <c r="M105" s="993"/>
      <c r="N105" s="993"/>
      <c r="P105" s="301"/>
      <c r="Q105" s="295"/>
      <c r="R105" s="304"/>
    </row>
    <row r="106" spans="1:18" ht="5.0999999999999996" customHeight="1" x14ac:dyDescent="0.2">
      <c r="D106" s="263"/>
      <c r="E106" s="137"/>
      <c r="F106" s="258"/>
      <c r="G106" s="258"/>
      <c r="H106" s="258"/>
      <c r="I106" s="258"/>
      <c r="J106" s="258"/>
      <c r="K106" s="258"/>
      <c r="L106" s="258"/>
      <c r="M106" s="258"/>
      <c r="N106" s="258"/>
      <c r="P106" s="301"/>
      <c r="Q106" s="295"/>
      <c r="R106" s="304"/>
    </row>
    <row r="107" spans="1:18" ht="12.75" customHeight="1" x14ac:dyDescent="0.2">
      <c r="D107" s="263"/>
      <c r="E107" s="137"/>
      <c r="F107" s="999" t="str">
        <f>IF(M93,HYPERLINK("#" &amp; Q107,EUConst_MsgDescription),"")</f>
        <v/>
      </c>
      <c r="G107" s="1000"/>
      <c r="H107" s="1000"/>
      <c r="I107" s="1000"/>
      <c r="J107" s="1000"/>
      <c r="K107" s="1000"/>
      <c r="L107" s="1000"/>
      <c r="M107" s="1000"/>
      <c r="N107" s="1001"/>
      <c r="P107" s="26" t="s">
        <v>481</v>
      </c>
      <c r="Q107" s="81" t="str">
        <f>"#"&amp;ADDRESS(ROW($C$8),COLUMN($C$8))</f>
        <v>#$C$8</v>
      </c>
      <c r="R107" s="304"/>
    </row>
    <row r="108" spans="1:18" ht="5.0999999999999996" customHeight="1" x14ac:dyDescent="0.2">
      <c r="D108" s="263"/>
      <c r="E108" s="28"/>
      <c r="F108" s="997"/>
      <c r="G108" s="997"/>
      <c r="H108" s="997"/>
      <c r="I108" s="997"/>
      <c r="J108" s="997"/>
      <c r="K108" s="997"/>
      <c r="L108" s="997"/>
      <c r="M108" s="997"/>
      <c r="N108" s="997"/>
      <c r="P108" s="301"/>
      <c r="Q108" s="295"/>
      <c r="R108" s="304"/>
    </row>
    <row r="109" spans="1:18" s="299" customFormat="1" ht="50.1" customHeight="1" x14ac:dyDescent="0.2">
      <c r="A109" s="298"/>
      <c r="B109" s="14"/>
      <c r="C109" s="40"/>
      <c r="D109" s="28"/>
      <c r="E109" s="28"/>
      <c r="F109" s="994"/>
      <c r="G109" s="995"/>
      <c r="H109" s="995"/>
      <c r="I109" s="995"/>
      <c r="J109" s="995"/>
      <c r="K109" s="995"/>
      <c r="L109" s="995"/>
      <c r="M109" s="995"/>
      <c r="N109" s="996"/>
      <c r="O109" s="40"/>
      <c r="P109" s="305"/>
      <c r="Q109" s="306"/>
      <c r="R109" s="307" t="b">
        <f>R103</f>
        <v>0</v>
      </c>
    </row>
    <row r="110" spans="1:18" ht="5.0999999999999996" customHeight="1" x14ac:dyDescent="0.2">
      <c r="D110" s="263"/>
      <c r="P110" s="295"/>
      <c r="Q110" s="295"/>
      <c r="R110" s="304"/>
    </row>
    <row r="111" spans="1:18" ht="12.75" customHeight="1" x14ac:dyDescent="0.2">
      <c r="D111" s="263"/>
      <c r="E111" s="137" t="s">
        <v>911</v>
      </c>
      <c r="F111" s="998" t="str">
        <f>Translations!$B$275</f>
        <v>Reference to external file, if relevant</v>
      </c>
      <c r="G111" s="998"/>
      <c r="H111" s="998"/>
      <c r="I111" s="998"/>
      <c r="J111" s="998"/>
      <c r="K111" s="934"/>
      <c r="L111" s="934"/>
      <c r="M111" s="934"/>
      <c r="N111" s="934"/>
      <c r="P111" s="295"/>
      <c r="Q111" s="295"/>
      <c r="R111" s="307" t="b">
        <f>R109</f>
        <v>0</v>
      </c>
    </row>
    <row r="112" spans="1:18" ht="5.0999999999999996" customHeight="1" x14ac:dyDescent="0.2">
      <c r="D112" s="263"/>
      <c r="P112" s="301"/>
      <c r="Q112" s="306"/>
      <c r="R112" s="304"/>
    </row>
    <row r="113" spans="1:19" ht="12.75" customHeight="1" x14ac:dyDescent="0.2">
      <c r="D113" s="263" t="s">
        <v>153</v>
      </c>
      <c r="E113" s="982" t="str">
        <f>Translations!$B$258</f>
        <v>The hierarchical order has been followed?</v>
      </c>
      <c r="F113" s="982"/>
      <c r="G113" s="982"/>
      <c r="H113" s="983"/>
      <c r="I113" s="312"/>
      <c r="J113" s="308" t="str">
        <f>Translations!$B$259</f>
        <v xml:space="preserve"> If not, why?</v>
      </c>
      <c r="K113" s="977"/>
      <c r="L113" s="978"/>
      <c r="M113" s="978"/>
      <c r="N113" s="984"/>
      <c r="P113" s="301"/>
      <c r="Q113" s="309" t="b">
        <f>R111</f>
        <v>0</v>
      </c>
      <c r="R113" s="310" t="b">
        <f>OR(R109,AND(I113&lt;&gt;"",I113=TRUE))</f>
        <v>0</v>
      </c>
    </row>
    <row r="114" spans="1:19" ht="25.5" customHeight="1" x14ac:dyDescent="0.2">
      <c r="E114" s="920"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114" s="921"/>
      <c r="G114" s="921"/>
      <c r="H114" s="921"/>
      <c r="I114" s="921"/>
      <c r="J114" s="921"/>
      <c r="K114" s="921"/>
      <c r="L114" s="921"/>
      <c r="M114" s="921"/>
      <c r="N114" s="921"/>
      <c r="P114" s="295"/>
      <c r="Q114" s="295"/>
      <c r="R114" s="304"/>
    </row>
    <row r="115" spans="1:19" ht="12.75" customHeight="1" x14ac:dyDescent="0.2">
      <c r="D115" s="386"/>
      <c r="E115" s="272" t="s">
        <v>303</v>
      </c>
      <c r="F115" s="954" t="str">
        <f>Translations!$B$261</f>
        <v>Uncertainty assessment: other data sources lead to lower uncertainty according to the simplified uncertainty assessment pursuant to Article 7(2) of the FAR.</v>
      </c>
      <c r="G115" s="966"/>
      <c r="H115" s="966"/>
      <c r="I115" s="966"/>
      <c r="J115" s="966"/>
      <c r="K115" s="966"/>
      <c r="L115" s="966"/>
      <c r="M115" s="966"/>
      <c r="N115" s="966"/>
      <c r="P115" s="295"/>
      <c r="Q115" s="295"/>
      <c r="R115" s="304"/>
    </row>
    <row r="116" spans="1:19" ht="12.75" customHeight="1" x14ac:dyDescent="0.2">
      <c r="D116" s="386"/>
      <c r="E116" s="272" t="s">
        <v>303</v>
      </c>
      <c r="F116" s="954" t="str">
        <f>Translations!$B$262</f>
        <v>Technical infeasibility: the use of better data sources is technical infeasible.</v>
      </c>
      <c r="G116" s="966"/>
      <c r="H116" s="966"/>
      <c r="I116" s="966"/>
      <c r="J116" s="966"/>
      <c r="K116" s="966"/>
      <c r="L116" s="966"/>
      <c r="M116" s="966"/>
      <c r="N116" s="966"/>
      <c r="P116" s="295"/>
      <c r="Q116" s="295"/>
      <c r="R116" s="304"/>
    </row>
    <row r="117" spans="1:19" ht="12.75" customHeight="1" x14ac:dyDescent="0.2">
      <c r="D117" s="386"/>
      <c r="E117" s="272" t="s">
        <v>303</v>
      </c>
      <c r="F117" s="954" t="str">
        <f>Translations!$B$263</f>
        <v>Unreasonable costs: the use of better data sources would incur unreasonable costs.</v>
      </c>
      <c r="G117" s="966"/>
      <c r="H117" s="966"/>
      <c r="I117" s="966"/>
      <c r="J117" s="966"/>
      <c r="K117" s="966"/>
      <c r="L117" s="966"/>
      <c r="M117" s="966"/>
      <c r="N117" s="966"/>
      <c r="P117" s="295"/>
      <c r="Q117" s="295"/>
      <c r="R117" s="304"/>
    </row>
    <row r="118" spans="1:19" ht="5.0999999999999996" customHeight="1" x14ac:dyDescent="0.2">
      <c r="E118" s="387"/>
      <c r="F118" s="387"/>
      <c r="G118" s="387"/>
      <c r="H118" s="387"/>
      <c r="I118" s="387"/>
      <c r="J118" s="387"/>
      <c r="K118" s="387"/>
      <c r="L118" s="387"/>
      <c r="M118" s="387"/>
      <c r="N118" s="387"/>
      <c r="P118" s="301"/>
      <c r="Q118" s="306"/>
      <c r="R118" s="304"/>
    </row>
    <row r="119" spans="1:19" ht="12.75" customHeight="1" x14ac:dyDescent="0.2">
      <c r="D119" s="14"/>
      <c r="E119" s="14"/>
      <c r="F119" s="993" t="str">
        <f>Translations!$B$264</f>
        <v>Further details on any deviation from the hierarchy</v>
      </c>
      <c r="G119" s="993"/>
      <c r="H119" s="993"/>
      <c r="I119" s="993"/>
      <c r="J119" s="993"/>
      <c r="K119" s="993"/>
      <c r="L119" s="993"/>
      <c r="M119" s="993"/>
      <c r="N119" s="993"/>
      <c r="P119" s="301"/>
      <c r="Q119" s="306"/>
      <c r="R119" s="304"/>
    </row>
    <row r="120" spans="1:19" ht="25.5" customHeight="1" thickBot="1" x14ac:dyDescent="0.25">
      <c r="D120" s="14"/>
      <c r="E120" s="14"/>
      <c r="F120" s="994"/>
      <c r="G120" s="995"/>
      <c r="H120" s="995"/>
      <c r="I120" s="995"/>
      <c r="J120" s="995"/>
      <c r="K120" s="995"/>
      <c r="L120" s="995"/>
      <c r="M120" s="995"/>
      <c r="N120" s="996"/>
      <c r="P120" s="301"/>
      <c r="Q120" s="306"/>
      <c r="R120" s="311" t="b">
        <f>R113</f>
        <v>0</v>
      </c>
    </row>
    <row r="121" spans="1:19" ht="12.75" customHeight="1" x14ac:dyDescent="0.2"/>
    <row r="122" spans="1:19" s="23" customFormat="1" ht="15.75" customHeight="1" x14ac:dyDescent="0.25">
      <c r="A122" s="21"/>
      <c r="B122" s="221"/>
      <c r="C122" s="351" t="s">
        <v>564</v>
      </c>
      <c r="D122" s="1010" t="str">
        <f>Translations!$B$284</f>
        <v>Electricity at installation level</v>
      </c>
      <c r="E122" s="1010"/>
      <c r="F122" s="1010"/>
      <c r="G122" s="1010"/>
      <c r="H122" s="1010"/>
      <c r="I122" s="1010"/>
      <c r="J122" s="1010"/>
      <c r="K122" s="1010"/>
      <c r="L122" s="1010"/>
      <c r="M122" s="1010"/>
      <c r="N122" s="1010"/>
      <c r="O122" s="245"/>
      <c r="P122" s="44"/>
      <c r="Q122" s="21"/>
      <c r="R122" s="21"/>
      <c r="S122" s="294"/>
    </row>
    <row r="123" spans="1:19" s="23" customFormat="1" ht="5.0999999999999996" customHeight="1" x14ac:dyDescent="0.25">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2">
      <c r="D124" s="24" t="s">
        <v>146</v>
      </c>
      <c r="E124" s="988" t="str">
        <f>Translations!$B$285</f>
        <v>Electricity flows (import, export, consumption and production)</v>
      </c>
      <c r="F124" s="988"/>
      <c r="G124" s="988"/>
      <c r="H124" s="988"/>
      <c r="I124" s="988"/>
      <c r="J124" s="988"/>
      <c r="K124" s="988"/>
      <c r="L124" s="988"/>
      <c r="M124" s="988"/>
      <c r="N124" s="988"/>
      <c r="P124" s="301"/>
      <c r="Q124" s="295"/>
      <c r="R124" s="295"/>
    </row>
    <row r="125" spans="1:19" ht="12.75" customHeight="1" x14ac:dyDescent="0.2">
      <c r="E125" s="969" t="str">
        <f>Translations!$B$286</f>
        <v>For the specific purpose of the NIMs data collection, this section should cover all data provided in section E.IV in the "baseline data collection" template.</v>
      </c>
      <c r="F125" s="970"/>
      <c r="G125" s="970"/>
      <c r="H125" s="970"/>
      <c r="I125" s="970"/>
      <c r="J125" s="970"/>
      <c r="K125" s="970"/>
      <c r="L125" s="970"/>
      <c r="M125" s="970"/>
      <c r="N125" s="970"/>
      <c r="P125" s="301"/>
      <c r="Q125" s="295"/>
      <c r="R125" s="295"/>
    </row>
    <row r="126" spans="1:19" ht="12.75" customHeight="1" x14ac:dyDescent="0.2">
      <c r="D126" s="263" t="s">
        <v>152</v>
      </c>
      <c r="E126" s="967" t="str">
        <f>Translations!$B$287</f>
        <v>Is electricity produced within the installation?</v>
      </c>
      <c r="F126" s="967"/>
      <c r="G126" s="967"/>
      <c r="H126" s="967"/>
      <c r="I126" s="967"/>
      <c r="J126" s="967"/>
      <c r="K126" s="967"/>
      <c r="L126" s="967"/>
      <c r="M126" s="971"/>
      <c r="N126" s="971"/>
      <c r="P126" s="301"/>
      <c r="Q126" s="295"/>
      <c r="R126" s="295"/>
    </row>
    <row r="127" spans="1:19" ht="12.75" customHeight="1" x14ac:dyDescent="0.2">
      <c r="D127" s="263"/>
      <c r="J127" s="972" t="str">
        <f>IF(AND(M126&lt;&gt;"",M126=FALSE),HYPERLINK("#" &amp; Q127,EUconst_MsgGoOn),"")</f>
        <v/>
      </c>
      <c r="K127" s="973"/>
      <c r="L127" s="973"/>
      <c r="M127" s="973"/>
      <c r="N127" s="974"/>
      <c r="P127" s="26" t="s">
        <v>481</v>
      </c>
      <c r="Q127" s="81" t="str">
        <f>"#"&amp;ADDRESS(ROW(D203),COLUMN(D203))</f>
        <v>#$D$203</v>
      </c>
      <c r="R127" s="295"/>
    </row>
    <row r="128" spans="1:19" ht="5.0999999999999996" customHeight="1" x14ac:dyDescent="0.2">
      <c r="D128" s="263"/>
      <c r="E128" s="263"/>
      <c r="F128" s="263"/>
      <c r="G128" s="263"/>
      <c r="H128" s="263"/>
      <c r="I128" s="263"/>
      <c r="J128" s="263"/>
      <c r="K128" s="263"/>
      <c r="L128" s="263"/>
      <c r="M128" s="263"/>
      <c r="N128" s="263"/>
      <c r="P128" s="26"/>
      <c r="Q128" s="295"/>
      <c r="R128" s="295"/>
    </row>
    <row r="129" spans="1:18" ht="12.75" customHeight="1" x14ac:dyDescent="0.2">
      <c r="D129" s="263" t="s">
        <v>153</v>
      </c>
      <c r="E129" s="967" t="str">
        <f>Translations!$B$249</f>
        <v>Information on the methodology applied</v>
      </c>
      <c r="F129" s="967"/>
      <c r="G129" s="967"/>
      <c r="H129" s="967"/>
      <c r="I129" s="967"/>
      <c r="J129" s="967"/>
      <c r="K129" s="967"/>
      <c r="L129" s="967"/>
      <c r="M129" s="967"/>
      <c r="N129" s="967"/>
      <c r="P129" s="301"/>
      <c r="Q129" s="295"/>
      <c r="R129" s="295"/>
    </row>
    <row r="130" spans="1:18" ht="12.75" customHeight="1" x14ac:dyDescent="0.2">
      <c r="D130" s="263"/>
      <c r="E130" s="920" t="str">
        <f>Translations!$B$288</f>
        <v>Please select below the data source used for the energy flows pursuant to section 4.5 of Annex VII of the FAR.</v>
      </c>
      <c r="F130" s="921"/>
      <c r="G130" s="921"/>
      <c r="H130" s="921"/>
      <c r="I130" s="921"/>
      <c r="J130" s="921"/>
      <c r="K130" s="921"/>
      <c r="L130" s="921"/>
      <c r="M130" s="921"/>
      <c r="N130" s="921"/>
      <c r="P130" s="295"/>
      <c r="Q130" s="295"/>
      <c r="R130" s="295"/>
    </row>
    <row r="131" spans="1:18" ht="25.5" customHeight="1" x14ac:dyDescent="0.2">
      <c r="D131" s="263"/>
      <c r="E131"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31" s="921"/>
      <c r="G131" s="921"/>
      <c r="H131" s="921"/>
      <c r="I131" s="921"/>
      <c r="J131" s="921"/>
      <c r="K131" s="921"/>
      <c r="L131" s="921"/>
      <c r="M131" s="921"/>
      <c r="N131" s="921"/>
      <c r="P131" s="295"/>
      <c r="Q131" s="295"/>
      <c r="R131" s="295"/>
    </row>
    <row r="132" spans="1:18" ht="25.5" customHeight="1" thickBot="1" x14ac:dyDescent="0.25">
      <c r="I132" s="968" t="str">
        <f>Translations!$B$254</f>
        <v>Data source</v>
      </c>
      <c r="J132" s="968"/>
      <c r="K132" s="968" t="str">
        <f>Translations!$B$255</f>
        <v>Other data source (if applicable)</v>
      </c>
      <c r="L132" s="968"/>
      <c r="M132" s="968" t="str">
        <f>Translations!$B$255</f>
        <v>Other data source (if applicable)</v>
      </c>
      <c r="N132" s="968"/>
      <c r="P132" s="301"/>
      <c r="Q132" s="295"/>
      <c r="R132" s="295" t="s">
        <v>457</v>
      </c>
    </row>
    <row r="133" spans="1:18" ht="12.75" customHeight="1" x14ac:dyDescent="0.2">
      <c r="D133" s="263"/>
      <c r="E133" s="137" t="s">
        <v>908</v>
      </c>
      <c r="F133" s="975" t="str">
        <f>Translations!$B$289</f>
        <v>Quantification of energy flows</v>
      </c>
      <c r="G133" s="975"/>
      <c r="H133" s="976"/>
      <c r="I133" s="977"/>
      <c r="J133" s="978"/>
      <c r="K133" s="979"/>
      <c r="L133" s="980"/>
      <c r="M133" s="979"/>
      <c r="N133" s="981"/>
      <c r="P133" s="295"/>
      <c r="Q133" s="295"/>
      <c r="R133" s="302" t="b">
        <f>AND(M126&lt;&gt;"",M126=FALSE)</f>
        <v>0</v>
      </c>
    </row>
    <row r="134" spans="1:18" ht="5.0999999999999996" customHeight="1" x14ac:dyDescent="0.2">
      <c r="D134" s="263"/>
      <c r="P134" s="301"/>
      <c r="Q134" s="295"/>
      <c r="R134" s="304"/>
    </row>
    <row r="135" spans="1:18" ht="12.75" customHeight="1" x14ac:dyDescent="0.2">
      <c r="D135" s="263"/>
      <c r="E135" s="137" t="s">
        <v>909</v>
      </c>
      <c r="F135" s="993" t="str">
        <f>Translations!$B$257</f>
        <v>Description of the methodology applied</v>
      </c>
      <c r="G135" s="993"/>
      <c r="H135" s="993"/>
      <c r="I135" s="993"/>
      <c r="J135" s="993"/>
      <c r="K135" s="993"/>
      <c r="L135" s="993"/>
      <c r="M135" s="993"/>
      <c r="N135" s="993"/>
      <c r="P135" s="301"/>
      <c r="Q135" s="295"/>
      <c r="R135" s="304"/>
    </row>
    <row r="136" spans="1:18" ht="12.75" customHeight="1" x14ac:dyDescent="0.2">
      <c r="D136" s="263"/>
      <c r="E136" s="28"/>
      <c r="F136" s="954" t="str">
        <f>Translations!$B$290</f>
        <v>The description should cover the determination of all data related to electricity flows listed in section 2.5 of Annex IV of the FAR.</v>
      </c>
      <c r="G136" s="966"/>
      <c r="H136" s="966"/>
      <c r="I136" s="966"/>
      <c r="J136" s="966"/>
      <c r="K136" s="966"/>
      <c r="L136" s="966"/>
      <c r="M136" s="966"/>
      <c r="N136" s="966"/>
      <c r="P136" s="301"/>
      <c r="Q136" s="295"/>
      <c r="R136" s="304"/>
    </row>
    <row r="137" spans="1:18" ht="5.0999999999999996" customHeight="1" x14ac:dyDescent="0.2">
      <c r="D137" s="263"/>
      <c r="E137" s="137"/>
      <c r="F137" s="258"/>
      <c r="G137" s="258"/>
      <c r="H137" s="258"/>
      <c r="I137" s="258"/>
      <c r="J137" s="258"/>
      <c r="K137" s="258"/>
      <c r="L137" s="258"/>
      <c r="M137" s="258"/>
      <c r="N137" s="258"/>
      <c r="P137" s="301"/>
      <c r="Q137" s="295"/>
      <c r="R137" s="304"/>
    </row>
    <row r="138" spans="1:18" ht="12.75" customHeight="1" x14ac:dyDescent="0.2">
      <c r="D138" s="263"/>
      <c r="E138" s="137"/>
      <c r="F138" s="999" t="str">
        <f>IF(M126,HYPERLINK("#" &amp; Q138,EUConst_MsgDescription),"")</f>
        <v/>
      </c>
      <c r="G138" s="1000"/>
      <c r="H138" s="1000"/>
      <c r="I138" s="1000"/>
      <c r="J138" s="1000"/>
      <c r="K138" s="1000"/>
      <c r="L138" s="1000"/>
      <c r="M138" s="1000"/>
      <c r="N138" s="1001"/>
      <c r="P138" s="26" t="s">
        <v>481</v>
      </c>
      <c r="Q138" s="81" t="str">
        <f>"#"&amp;ADDRESS(ROW($C$8),COLUMN($C$8))</f>
        <v>#$C$8</v>
      </c>
      <c r="R138" s="304"/>
    </row>
    <row r="139" spans="1:18" ht="5.0999999999999996" customHeight="1" x14ac:dyDescent="0.2">
      <c r="D139" s="263"/>
      <c r="E139" s="28"/>
      <c r="F139" s="997"/>
      <c r="G139" s="997"/>
      <c r="H139" s="997"/>
      <c r="I139" s="997"/>
      <c r="J139" s="997"/>
      <c r="K139" s="997"/>
      <c r="L139" s="997"/>
      <c r="M139" s="997"/>
      <c r="N139" s="997"/>
      <c r="P139" s="301"/>
      <c r="Q139" s="295"/>
      <c r="R139" s="304"/>
    </row>
    <row r="140" spans="1:18" s="299" customFormat="1" ht="50.1" customHeight="1" x14ac:dyDescent="0.2">
      <c r="A140" s="298"/>
      <c r="B140" s="14"/>
      <c r="C140" s="40"/>
      <c r="D140" s="28"/>
      <c r="E140" s="28"/>
      <c r="F140" s="994"/>
      <c r="G140" s="995"/>
      <c r="H140" s="995"/>
      <c r="I140" s="995"/>
      <c r="J140" s="995"/>
      <c r="K140" s="995"/>
      <c r="L140" s="995"/>
      <c r="M140" s="995"/>
      <c r="N140" s="996"/>
      <c r="O140" s="40"/>
      <c r="P140" s="305"/>
      <c r="Q140" s="306"/>
      <c r="R140" s="307" t="b">
        <f>R133</f>
        <v>0</v>
      </c>
    </row>
    <row r="141" spans="1:18" ht="5.0999999999999996" customHeight="1" x14ac:dyDescent="0.2">
      <c r="D141" s="263"/>
      <c r="P141" s="295"/>
      <c r="Q141" s="295"/>
      <c r="R141" s="304"/>
    </row>
    <row r="142" spans="1:18" ht="12.75" customHeight="1" x14ac:dyDescent="0.2">
      <c r="D142" s="263"/>
      <c r="E142" s="137" t="s">
        <v>910</v>
      </c>
      <c r="F142" s="998" t="str">
        <f>Translations!$B$275</f>
        <v>Reference to external file, if relevant</v>
      </c>
      <c r="G142" s="998"/>
      <c r="H142" s="998"/>
      <c r="I142" s="998"/>
      <c r="J142" s="998"/>
      <c r="K142" s="934"/>
      <c r="L142" s="934"/>
      <c r="M142" s="934"/>
      <c r="N142" s="934"/>
      <c r="P142" s="295"/>
      <c r="Q142" s="295"/>
      <c r="R142" s="307" t="b">
        <f>R140</f>
        <v>0</v>
      </c>
    </row>
    <row r="143" spans="1:18" ht="5.0999999999999996" customHeight="1" x14ac:dyDescent="0.2">
      <c r="D143" s="263"/>
      <c r="P143" s="301"/>
      <c r="Q143" s="306"/>
      <c r="R143" s="304"/>
    </row>
    <row r="144" spans="1:18" ht="12.75" customHeight="1" x14ac:dyDescent="0.2">
      <c r="D144" s="263" t="s">
        <v>153</v>
      </c>
      <c r="E144" s="982" t="str">
        <f>Translations!$B$258</f>
        <v>The hierarchical order has been followed?</v>
      </c>
      <c r="F144" s="982"/>
      <c r="G144" s="982"/>
      <c r="H144" s="983"/>
      <c r="I144" s="312"/>
      <c r="J144" s="308" t="str">
        <f>Translations!$B$259</f>
        <v xml:space="preserve"> If not, why?</v>
      </c>
      <c r="K144" s="977"/>
      <c r="L144" s="978"/>
      <c r="M144" s="978"/>
      <c r="N144" s="984"/>
      <c r="P144" s="301"/>
      <c r="Q144" s="309" t="b">
        <f>R142</f>
        <v>0</v>
      </c>
      <c r="R144" s="310" t="b">
        <f>OR(R140,AND(I144&lt;&gt;"",I144=TRUE))</f>
        <v>0</v>
      </c>
    </row>
    <row r="145" spans="1:19" ht="5.0999999999999996" customHeight="1" x14ac:dyDescent="0.2">
      <c r="E145" s="262"/>
      <c r="F145" s="262"/>
      <c r="G145" s="262"/>
      <c r="H145" s="262"/>
      <c r="I145" s="262"/>
      <c r="J145" s="262"/>
      <c r="K145" s="262"/>
      <c r="L145" s="262"/>
      <c r="M145" s="262"/>
      <c r="N145" s="262"/>
      <c r="P145" s="301"/>
      <c r="Q145" s="306"/>
      <c r="R145" s="304"/>
    </row>
    <row r="146" spans="1:19" ht="25.5" customHeight="1" x14ac:dyDescent="0.2">
      <c r="E146" s="920"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146" s="921"/>
      <c r="G146" s="921"/>
      <c r="H146" s="921"/>
      <c r="I146" s="921"/>
      <c r="J146" s="921"/>
      <c r="K146" s="921"/>
      <c r="L146" s="921"/>
      <c r="M146" s="921"/>
      <c r="N146" s="921"/>
      <c r="P146" s="295"/>
      <c r="Q146" s="295"/>
      <c r="R146" s="304"/>
    </row>
    <row r="147" spans="1:19" ht="12.75" customHeight="1" x14ac:dyDescent="0.2">
      <c r="D147" s="386"/>
      <c r="E147" s="272" t="s">
        <v>303</v>
      </c>
      <c r="F147" s="954" t="str">
        <f>Translations!$B$261</f>
        <v>Uncertainty assessment: other data sources lead to lower uncertainty according to the simplified uncertainty assessment pursuant to Article 7(2) of the FAR.</v>
      </c>
      <c r="G147" s="966"/>
      <c r="H147" s="966"/>
      <c r="I147" s="966"/>
      <c r="J147" s="966"/>
      <c r="K147" s="966"/>
      <c r="L147" s="966"/>
      <c r="M147" s="966"/>
      <c r="N147" s="966"/>
      <c r="P147" s="295"/>
      <c r="Q147" s="295"/>
      <c r="R147" s="304"/>
    </row>
    <row r="148" spans="1:19" ht="12.75" customHeight="1" x14ac:dyDescent="0.2">
      <c r="D148" s="386"/>
      <c r="E148" s="272" t="s">
        <v>303</v>
      </c>
      <c r="F148" s="954" t="str">
        <f>Translations!$B$262</f>
        <v>Technical infeasibility: the use of better data sources is technical infeasible.</v>
      </c>
      <c r="G148" s="966"/>
      <c r="H148" s="966"/>
      <c r="I148" s="966"/>
      <c r="J148" s="966"/>
      <c r="K148" s="966"/>
      <c r="L148" s="966"/>
      <c r="M148" s="966"/>
      <c r="N148" s="966"/>
      <c r="P148" s="295"/>
      <c r="Q148" s="295"/>
      <c r="R148" s="304"/>
    </row>
    <row r="149" spans="1:19" ht="12.75" customHeight="1" x14ac:dyDescent="0.2">
      <c r="D149" s="386"/>
      <c r="E149" s="272" t="s">
        <v>303</v>
      </c>
      <c r="F149" s="954" t="str">
        <f>Translations!$B$263</f>
        <v>Unreasonable costs: the use of better data sources would incur unreasonable costs.</v>
      </c>
      <c r="G149" s="966"/>
      <c r="H149" s="966"/>
      <c r="I149" s="966"/>
      <c r="J149" s="966"/>
      <c r="K149" s="966"/>
      <c r="L149" s="966"/>
      <c r="M149" s="966"/>
      <c r="N149" s="966"/>
      <c r="P149" s="295"/>
      <c r="Q149" s="295"/>
      <c r="R149" s="304"/>
    </row>
    <row r="150" spans="1:19" ht="12.75" customHeight="1" x14ac:dyDescent="0.2">
      <c r="D150" s="14"/>
      <c r="E150" s="14"/>
      <c r="F150" s="993" t="str">
        <f>Translations!$B$264</f>
        <v>Further details on any deviation from the hierarchy</v>
      </c>
      <c r="G150" s="993"/>
      <c r="H150" s="993"/>
      <c r="I150" s="993"/>
      <c r="J150" s="993"/>
      <c r="K150" s="993"/>
      <c r="L150" s="993"/>
      <c r="M150" s="993"/>
      <c r="N150" s="993"/>
      <c r="P150" s="301"/>
      <c r="Q150" s="306"/>
      <c r="R150" s="304"/>
    </row>
    <row r="151" spans="1:19" ht="25.5" customHeight="1" thickBot="1" x14ac:dyDescent="0.25">
      <c r="D151" s="14"/>
      <c r="E151" s="14"/>
      <c r="F151" s="994"/>
      <c r="G151" s="995"/>
      <c r="H151" s="995"/>
      <c r="I151" s="995"/>
      <c r="J151" s="995"/>
      <c r="K151" s="995"/>
      <c r="L151" s="995"/>
      <c r="M151" s="995"/>
      <c r="N151" s="996"/>
      <c r="P151" s="301"/>
      <c r="Q151" s="306"/>
      <c r="R151" s="311" t="b">
        <f>R144</f>
        <v>0</v>
      </c>
    </row>
    <row r="152" spans="1:19" s="23" customFormat="1" ht="12.75" customHeight="1" x14ac:dyDescent="0.2">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2">
      <c r="A153" s="21"/>
      <c r="B153" s="40"/>
      <c r="C153" s="40"/>
      <c r="D153" s="1009" t="str">
        <f>Translations!$B$75</f>
        <v xml:space="preserve">&lt;&lt;&lt; Click here to proceed to next sheet &gt;&gt;&gt; </v>
      </c>
      <c r="E153" s="1009"/>
      <c r="F153" s="1009"/>
      <c r="G153" s="1009"/>
      <c r="H153" s="1009"/>
      <c r="I153" s="1009"/>
      <c r="J153" s="1009"/>
      <c r="K153" s="1009"/>
      <c r="L153" s="1009"/>
      <c r="M153" s="1009"/>
      <c r="N153" s="1009"/>
      <c r="O153" s="22"/>
      <c r="P153" s="21"/>
      <c r="Q153" s="21"/>
      <c r="R153" s="21"/>
      <c r="S153" s="294"/>
    </row>
    <row r="154" spans="1:19" s="23" customFormat="1" ht="12.75" customHeight="1" x14ac:dyDescent="0.2">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2">
      <c r="A155" s="21" t="s">
        <v>437</v>
      </c>
      <c r="B155" s="26" t="s">
        <v>466</v>
      </c>
      <c r="C155" s="26" t="s">
        <v>466</v>
      </c>
      <c r="D155" s="26" t="s">
        <v>466</v>
      </c>
      <c r="E155" s="26" t="s">
        <v>466</v>
      </c>
      <c r="F155" s="26" t="s">
        <v>466</v>
      </c>
      <c r="G155" s="26"/>
      <c r="H155" s="26" t="s">
        <v>466</v>
      </c>
      <c r="I155" s="26" t="s">
        <v>466</v>
      </c>
      <c r="J155" s="26" t="s">
        <v>466</v>
      </c>
      <c r="K155" s="26" t="s">
        <v>466</v>
      </c>
      <c r="L155" s="26" t="s">
        <v>466</v>
      </c>
      <c r="M155" s="26" t="s">
        <v>466</v>
      </c>
      <c r="N155" s="26" t="s">
        <v>466</v>
      </c>
      <c r="O155" s="26" t="s">
        <v>466</v>
      </c>
      <c r="P155" s="21" t="s">
        <v>466</v>
      </c>
      <c r="Q155" s="21" t="s">
        <v>466</v>
      </c>
      <c r="R155" s="21" t="s">
        <v>466</v>
      </c>
      <c r="S155" s="294"/>
    </row>
    <row r="156" spans="1:19" s="23" customFormat="1" ht="12.75" hidden="1" customHeight="1" x14ac:dyDescent="0.2">
      <c r="A156" s="21" t="s">
        <v>437</v>
      </c>
      <c r="B156" s="40"/>
      <c r="C156" s="40"/>
      <c r="D156" s="40"/>
      <c r="E156" s="40"/>
      <c r="F156" s="40"/>
      <c r="G156" s="40"/>
      <c r="H156" s="40"/>
      <c r="I156" s="40"/>
      <c r="J156" s="40"/>
      <c r="K156" s="40"/>
      <c r="L156" s="40"/>
      <c r="M156" s="40"/>
      <c r="N156" s="40"/>
      <c r="O156" s="40"/>
      <c r="P156" s="21"/>
      <c r="Q156" s="21"/>
      <c r="R156" s="21"/>
      <c r="S156" s="294"/>
    </row>
    <row r="157" spans="1:19" ht="12.75" customHeight="1" x14ac:dyDescent="0.2"/>
    <row r="158" spans="1:19" ht="12.75" customHeight="1" x14ac:dyDescent="0.2"/>
    <row r="159" spans="1:19" ht="12.75" customHeight="1" x14ac:dyDescent="0.2"/>
    <row r="160" spans="1:19"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sheetData>
  <sheetProtection sheet="1" objects="1" scenarios="1" formatCells="0" formatColumns="0" formatRows="0"/>
  <mergeCells count="166">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M102:N102"/>
    <mergeCell ref="E91:N91"/>
    <mergeCell ref="E93:L93"/>
    <mergeCell ref="M93:N93"/>
    <mergeCell ref="J94:N94"/>
    <mergeCell ref="D89:N89"/>
    <mergeCell ref="E81:N81"/>
    <mergeCell ref="F82:N82"/>
    <mergeCell ref="F83:N83"/>
    <mergeCell ref="F84:N84"/>
    <mergeCell ref="F70:H70"/>
    <mergeCell ref="I70:J70"/>
    <mergeCell ref="K70:L70"/>
    <mergeCell ref="M70:N70"/>
    <mergeCell ref="E80:H80"/>
    <mergeCell ref="K80:N80"/>
    <mergeCell ref="F86:N86"/>
    <mergeCell ref="F87:N87"/>
    <mergeCell ref="F75:N75"/>
    <mergeCell ref="F76:N76"/>
    <mergeCell ref="F78:J78"/>
    <mergeCell ref="K78:N78"/>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s>
  <conditionalFormatting sqref="I102:N103 F76:N76 I69:N70 F87:N87 K80:N80 K78:N78 F120:N120 K113:N113 K111:N111 F109:N109">
    <cfRule type="expression" dxfId="272" priority="20">
      <formula>$R69</formula>
    </cfRule>
  </conditionalFormatting>
  <conditionalFormatting sqref="I80 I113">
    <cfRule type="expression" dxfId="271" priority="19">
      <formula>$Q80</formula>
    </cfRule>
  </conditionalFormatting>
  <conditionalFormatting sqref="F140:N140 I133:N133">
    <cfRule type="expression" dxfId="270" priority="6">
      <formula>$R133</formula>
    </cfRule>
  </conditionalFormatting>
  <conditionalFormatting sqref="F151:N151 K144:N144">
    <cfRule type="expression" dxfId="269" priority="5">
      <formula>$R144</formula>
    </cfRule>
  </conditionalFormatting>
  <conditionalFormatting sqref="I144">
    <cfRule type="expression" dxfId="268" priority="4">
      <formula>$Q144</formula>
    </cfRule>
  </conditionalFormatting>
  <conditionalFormatting sqref="F53:N53 K46:N46">
    <cfRule type="expression" dxfId="267"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zoomScaleNormal="100" workbookViewId="0">
      <pane ySplit="5" topLeftCell="A6" activePane="bottomLeft" state="frozen"/>
      <selection pane="bottomLeft" activeCell="B6" sqref="B6"/>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23" width="11.42578125" style="295" hidden="1" customWidth="1"/>
    <col min="24" max="24" width="11.42578125" style="294" customWidth="1"/>
    <col min="25" max="16384" width="11.42578125" style="294"/>
  </cols>
  <sheetData>
    <row r="1" spans="1:23" s="185" customFormat="1" ht="15" hidden="1" thickBot="1" x14ac:dyDescent="0.25">
      <c r="A1" s="185" t="s">
        <v>437</v>
      </c>
      <c r="B1" s="21"/>
      <c r="C1" s="21"/>
      <c r="D1" s="21"/>
      <c r="E1" s="21"/>
      <c r="F1" s="21"/>
      <c r="G1" s="21"/>
      <c r="H1" s="21"/>
      <c r="I1" s="21"/>
      <c r="J1" s="21"/>
      <c r="K1" s="21"/>
      <c r="L1" s="21"/>
      <c r="M1" s="21"/>
      <c r="N1" s="21"/>
      <c r="O1" s="21"/>
      <c r="P1" s="295" t="s">
        <v>437</v>
      </c>
      <c r="Q1" s="295" t="s">
        <v>437</v>
      </c>
      <c r="R1" s="295" t="s">
        <v>437</v>
      </c>
      <c r="S1" s="295" t="s">
        <v>437</v>
      </c>
      <c r="T1" s="295" t="s">
        <v>437</v>
      </c>
      <c r="U1" s="295" t="s">
        <v>437</v>
      </c>
      <c r="V1" s="295" t="s">
        <v>437</v>
      </c>
      <c r="W1" s="295" t="s">
        <v>437</v>
      </c>
    </row>
    <row r="2" spans="1:23" s="23" customFormat="1" ht="15" thickBot="1" x14ac:dyDescent="0.25">
      <c r="A2" s="26"/>
      <c r="B2" s="772" t="str">
        <f>Translations!$B$291</f>
        <v>F. 
Product BM</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c r="O2" s="22"/>
      <c r="P2" s="27"/>
      <c r="Q2" s="25" t="s">
        <v>439</v>
      </c>
      <c r="R2" s="82" t="str">
        <f>ADDRESS(ROW($B$6),COLUMN($B$6)) &amp; ":" &amp; ADDRESS(MATCH("PRINT",$P:$P,0),COLUMN($O$6))</f>
        <v>$B$6:$O$304</v>
      </c>
      <c r="S2" s="27"/>
      <c r="T2" s="27"/>
      <c r="U2" s="27"/>
      <c r="V2" s="27"/>
      <c r="W2" s="27"/>
    </row>
    <row r="3" spans="1:23" s="23" customFormat="1" ht="13.5" thickBot="1" x14ac:dyDescent="0.25">
      <c r="A3" s="26"/>
      <c r="B3" s="775"/>
      <c r="C3" s="776"/>
      <c r="D3" s="777"/>
      <c r="E3" s="693" t="str">
        <f>Translations!$B$4</f>
        <v>Top of sheet</v>
      </c>
      <c r="F3" s="764"/>
      <c r="G3" s="895" t="str">
        <f>HYPERLINK("#JUMP_F"&amp;P3,IF(INDEX(CNTR_SubInstListIsProdBM,P3),"BM "&amp;P3&amp;": "&amp;INDEX(CNTR_SubInstListNames,P3),IF(CNTR_ExistSubInstEntries,"",EUconst_BM&amp;" "&amp;P3)))</f>
        <v>Benchmark 1</v>
      </c>
      <c r="H3" s="766"/>
      <c r="I3" s="766" t="str">
        <f>HYPERLINK("#JUMP_F"&amp;R3,IF(INDEX(CNTR_SubInstListIsProdBM,R3),"BM "&amp;R3&amp;": "&amp;INDEX(CNTR_SubInstListNames,R3),IF(CNTR_ExistSubInstEntries,"",EUconst_BM&amp;" "&amp;R3)))</f>
        <v>Benchmark 2</v>
      </c>
      <c r="J3" s="766"/>
      <c r="K3" s="766" t="str">
        <f>HYPERLINK("#JUMP_F"&amp;T3,IF(INDEX(CNTR_SubInstListIsProdBM,T3),"BM "&amp;T3&amp;": "&amp;INDEX(CNTR_SubInstListNames,T3),IF(CNTR_ExistSubInstEntries,"",EUconst_BM&amp;" "&amp;T3)))</f>
        <v>Benchmark 3</v>
      </c>
      <c r="L3" s="766"/>
      <c r="M3" s="766" t="str">
        <f>HYPERLINK("#JUMP_F"&amp;V3,IF(INDEX(CNTR_SubInstListIsProdBM,V3),"BM "&amp;V3&amp;": "&amp;INDEX(CNTR_SubInstListNames,V3),IF(CNTR_ExistSubInstEntries,"",EUconst_BM&amp;" "&amp;V3)))</f>
        <v>Benchmark 4</v>
      </c>
      <c r="N3" s="766"/>
      <c r="O3" s="22"/>
      <c r="P3" s="1130">
        <v>1</v>
      </c>
      <c r="Q3" s="1131"/>
      <c r="R3" s="1128">
        <v>2</v>
      </c>
      <c r="S3" s="1128"/>
      <c r="T3" s="1128">
        <v>3</v>
      </c>
      <c r="U3" s="1128"/>
      <c r="V3" s="1128">
        <v>4</v>
      </c>
      <c r="W3" s="1128"/>
    </row>
    <row r="4" spans="1:23" s="23" customFormat="1" ht="13.5" thickBot="1" x14ac:dyDescent="0.25">
      <c r="A4" s="26"/>
      <c r="B4" s="778"/>
      <c r="C4" s="779"/>
      <c r="D4" s="780"/>
      <c r="E4" s="693" t="str">
        <f>Translations!$B$5</f>
        <v>End of sheet</v>
      </c>
      <c r="F4" s="693"/>
      <c r="G4" s="771" t="str">
        <f>HYPERLINK("#JUMP_F"&amp;P4,IF(INDEX(CNTR_SubInstListIsProdBM,P4),"BM "&amp;P4&amp;": "&amp;INDEX(CNTR_SubInstListNames,P4),IF(CNTR_ExistSubInstEntries,"",EUconst_BM&amp;" "&amp;P4)))</f>
        <v>Benchmark 5</v>
      </c>
      <c r="H4" s="768"/>
      <c r="I4" s="768" t="str">
        <f>HYPERLINK("#JUMP_F"&amp;R4,IF(INDEX(CNTR_SubInstListIsProdBM,R4),"BM "&amp;R4&amp;": "&amp;INDEX(CNTR_SubInstListNames,R4),IF(CNTR_ExistSubInstEntries,"",EUconst_BM&amp;" "&amp;R4)))</f>
        <v>Benchmark 6</v>
      </c>
      <c r="J4" s="768"/>
      <c r="K4" s="768" t="str">
        <f>HYPERLINK("#JUMP_F"&amp;T4,IF(INDEX(CNTR_SubInstListIsProdBM,T4),"BM "&amp;T4&amp;": "&amp;INDEX(CNTR_SubInstListNames,T4),IF(CNTR_ExistSubInstEntries,"",EUconst_BM&amp;" "&amp;T4)))</f>
        <v>Benchmark 7</v>
      </c>
      <c r="L4" s="768"/>
      <c r="M4" s="767" t="str">
        <f>HYPERLINK("#JUMP_F"&amp;V4,IF(INDEX(CNTR_SubInstListIsProdBM,V4),"BM "&amp;V4&amp;": "&amp;INDEX(CNTR_SubInstListNames,V4),IF(CNTR_ExistSubInstEntries,"",EUconst_BM&amp;" "&amp;V4)))</f>
        <v>Benchmark 8</v>
      </c>
      <c r="N4" s="768"/>
      <c r="O4" s="22"/>
      <c r="P4" s="1129">
        <v>5</v>
      </c>
      <c r="Q4" s="1127"/>
      <c r="R4" s="1127">
        <v>6</v>
      </c>
      <c r="S4" s="1127"/>
      <c r="T4" s="1127">
        <v>7</v>
      </c>
      <c r="U4" s="1127"/>
      <c r="V4" s="1127">
        <v>8</v>
      </c>
      <c r="W4" s="1127"/>
    </row>
    <row r="5" spans="1:23" s="23" customFormat="1" x14ac:dyDescent="0.2">
      <c r="A5" s="26"/>
      <c r="B5" s="367"/>
      <c r="C5" s="367"/>
      <c r="D5" s="367"/>
      <c r="E5" s="383"/>
      <c r="F5" s="383"/>
      <c r="G5" s="768" t="str">
        <f>HYPERLINK("#JUMP_F"&amp;P5,IF(INDEX(CNTR_SubInstListIsProdBM,P5),"BM "&amp;P5&amp;": "&amp;INDEX(CNTR_SubInstListNames,P5),IF(CNTR_ExistSubInstEntries,"",EUconst_BM&amp;" "&amp;P5)))</f>
        <v>Benchmark 9</v>
      </c>
      <c r="H5" s="768"/>
      <c r="I5" s="768" t="str">
        <f>HYPERLINK("#JUMP_F"&amp;R5,IF(INDEX(CNTR_SubInstListIsProdBM,R5),"BM "&amp;R5&amp;": "&amp;INDEX(CNTR_SubInstListNames,R5),IF(CNTR_ExistSubInstEntries,"",EUconst_BM&amp;" "&amp;R5)))</f>
        <v>Benchmark 10</v>
      </c>
      <c r="J5" s="768"/>
      <c r="K5" s="1126"/>
      <c r="L5" s="1126"/>
      <c r="M5" s="1126"/>
      <c r="N5" s="1126"/>
      <c r="O5" s="22"/>
      <c r="P5" s="1127">
        <v>9</v>
      </c>
      <c r="Q5" s="1127"/>
      <c r="R5" s="1125">
        <v>10</v>
      </c>
      <c r="S5" s="1123"/>
      <c r="T5" s="1125"/>
      <c r="U5" s="1123"/>
      <c r="V5" s="1123"/>
      <c r="W5" s="1123"/>
    </row>
    <row r="7" spans="1:23" ht="18" x14ac:dyDescent="0.2">
      <c r="C7" s="2" t="s">
        <v>875</v>
      </c>
      <c r="D7" s="769" t="str">
        <f>Translations!$B$292</f>
        <v>Sheet "ProductBM" - SUB-INSTALLATION DATA RELATING TO PRODUCT BENCHMARKS</v>
      </c>
      <c r="E7" s="769"/>
      <c r="F7" s="769"/>
      <c r="G7" s="769"/>
      <c r="H7" s="769"/>
      <c r="I7" s="769"/>
      <c r="J7" s="769"/>
      <c r="K7" s="769"/>
      <c r="L7" s="769"/>
      <c r="M7" s="769"/>
      <c r="N7" s="769"/>
    </row>
    <row r="8" spans="1:23" s="23" customFormat="1" ht="5.0999999999999996" customHeight="1" x14ac:dyDescent="0.25">
      <c r="A8" s="26"/>
      <c r="B8" s="221"/>
      <c r="C8" s="221"/>
      <c r="D8" s="221"/>
      <c r="E8" s="221"/>
      <c r="F8" s="221"/>
      <c r="G8" s="221"/>
      <c r="H8" s="221"/>
      <c r="I8" s="221"/>
      <c r="J8" s="221"/>
      <c r="K8" s="221"/>
      <c r="L8" s="221"/>
      <c r="M8" s="22"/>
      <c r="N8" s="22"/>
      <c r="O8" s="40"/>
      <c r="P8" s="380"/>
      <c r="Q8" s="380"/>
      <c r="R8" s="380"/>
      <c r="S8" s="380"/>
      <c r="T8" s="380"/>
      <c r="U8" s="380"/>
      <c r="V8" s="380"/>
      <c r="W8" s="380"/>
    </row>
    <row r="9" spans="1:23" s="23" customFormat="1" ht="15" customHeight="1" x14ac:dyDescent="0.25">
      <c r="A9" s="26"/>
      <c r="B9" s="221"/>
      <c r="C9" s="221"/>
      <c r="D9" s="221"/>
      <c r="E9" s="1122" t="str">
        <f>Translations!$B$293</f>
        <v>The navigation bar above only contains links to sub-installations listed in section C.I.</v>
      </c>
      <c r="F9" s="1122"/>
      <c r="G9" s="1122"/>
      <c r="H9" s="1122"/>
      <c r="I9" s="1122"/>
      <c r="J9" s="1122"/>
      <c r="K9" s="1122"/>
      <c r="L9" s="1122"/>
      <c r="M9" s="1122"/>
      <c r="N9" s="22"/>
      <c r="O9" s="40"/>
      <c r="P9" s="380"/>
      <c r="Q9" s="380"/>
      <c r="R9" s="380"/>
      <c r="S9" s="380"/>
      <c r="T9" s="380"/>
      <c r="U9" s="380"/>
      <c r="V9" s="380"/>
      <c r="W9" s="380"/>
    </row>
    <row r="10" spans="1:23" x14ac:dyDescent="0.2">
      <c r="D10" s="1124"/>
      <c r="E10" s="1124"/>
      <c r="F10" s="1124"/>
      <c r="G10" s="1124"/>
      <c r="H10" s="1124"/>
      <c r="I10" s="1124"/>
      <c r="J10" s="1124"/>
      <c r="K10" s="1124"/>
      <c r="L10" s="1124"/>
      <c r="M10" s="1124"/>
      <c r="N10" s="1124"/>
    </row>
    <row r="11" spans="1:23" ht="16.5" customHeight="1" x14ac:dyDescent="0.2">
      <c r="C11" s="770" t="str">
        <f>Translations!$B$235</f>
        <v>Introduction to this sheet</v>
      </c>
      <c r="D11" s="770"/>
      <c r="E11" s="770"/>
      <c r="F11" s="770"/>
      <c r="G11" s="770"/>
      <c r="H11" s="770"/>
      <c r="I11" s="770"/>
      <c r="J11" s="770"/>
      <c r="K11" s="770"/>
      <c r="L11" s="770"/>
      <c r="M11" s="770"/>
      <c r="N11" s="770"/>
    </row>
    <row r="12" spans="1:23" ht="5.0999999999999996" customHeight="1" thickBot="1" x14ac:dyDescent="0.25"/>
    <row r="13" spans="1:23" ht="5.0999999999999996" customHeight="1" x14ac:dyDescent="0.2">
      <c r="C13" s="235"/>
      <c r="D13" s="236"/>
      <c r="E13" s="236"/>
      <c r="F13" s="236"/>
      <c r="G13" s="236"/>
      <c r="H13" s="236"/>
      <c r="I13" s="236"/>
      <c r="J13" s="236"/>
      <c r="K13" s="236"/>
      <c r="L13" s="236"/>
      <c r="M13" s="236"/>
      <c r="N13" s="237"/>
    </row>
    <row r="14" spans="1:23" ht="12.75" customHeight="1" x14ac:dyDescent="0.2">
      <c r="C14" s="238"/>
      <c r="D14" s="989" t="str">
        <f>Translations!$B$236</f>
        <v>All descriptions of the methods used in subsequent sections below to quantify parameters to be monitored and reported shall include, where relevant:</v>
      </c>
      <c r="E14" s="989"/>
      <c r="F14" s="989"/>
      <c r="G14" s="989"/>
      <c r="H14" s="989"/>
      <c r="I14" s="989"/>
      <c r="J14" s="989"/>
      <c r="K14" s="989"/>
      <c r="L14" s="989"/>
      <c r="M14" s="989"/>
      <c r="N14" s="990"/>
    </row>
    <row r="15" spans="1:23" ht="12.75" customHeight="1" x14ac:dyDescent="0.2">
      <c r="C15" s="238"/>
      <c r="D15" s="239" t="s">
        <v>303</v>
      </c>
      <c r="E15" s="991" t="str">
        <f>Translations!$B$237</f>
        <v>calculation steps</v>
      </c>
      <c r="F15" s="991"/>
      <c r="G15" s="991"/>
      <c r="H15" s="991"/>
      <c r="I15" s="991"/>
      <c r="J15" s="991"/>
      <c r="K15" s="991"/>
      <c r="L15" s="991"/>
      <c r="M15" s="991"/>
      <c r="N15" s="992"/>
    </row>
    <row r="16" spans="1:23" ht="12.75" customHeight="1" x14ac:dyDescent="0.2">
      <c r="C16" s="238"/>
      <c r="D16" s="239" t="s">
        <v>303</v>
      </c>
      <c r="E16" s="991" t="str">
        <f>Translations!$B$238</f>
        <v xml:space="preserve">data sources </v>
      </c>
      <c r="F16" s="991"/>
      <c r="G16" s="991"/>
      <c r="H16" s="991"/>
      <c r="I16" s="991"/>
      <c r="J16" s="991"/>
      <c r="K16" s="991"/>
      <c r="L16" s="991"/>
      <c r="M16" s="991"/>
      <c r="N16" s="992"/>
    </row>
    <row r="17" spans="1:23" ht="12.75" customHeight="1" x14ac:dyDescent="0.2">
      <c r="C17" s="238"/>
      <c r="D17" s="239" t="s">
        <v>303</v>
      </c>
      <c r="E17" s="991" t="str">
        <f>Translations!$B$239</f>
        <v xml:space="preserve">calculation formulae </v>
      </c>
      <c r="F17" s="991"/>
      <c r="G17" s="991"/>
      <c r="H17" s="991"/>
      <c r="I17" s="991"/>
      <c r="J17" s="991"/>
      <c r="K17" s="991"/>
      <c r="L17" s="991"/>
      <c r="M17" s="991"/>
      <c r="N17" s="992"/>
    </row>
    <row r="18" spans="1:23" ht="12.75" customHeight="1" x14ac:dyDescent="0.2">
      <c r="C18" s="238"/>
      <c r="D18" s="239" t="s">
        <v>303</v>
      </c>
      <c r="E18" s="991" t="str">
        <f>Translations!$B$240</f>
        <v xml:space="preserve">relevant calculation factors including unit of measurement </v>
      </c>
      <c r="F18" s="991"/>
      <c r="G18" s="991"/>
      <c r="H18" s="991"/>
      <c r="I18" s="991"/>
      <c r="J18" s="991"/>
      <c r="K18" s="991"/>
      <c r="L18" s="991"/>
      <c r="M18" s="991"/>
      <c r="N18" s="992"/>
    </row>
    <row r="19" spans="1:23" ht="12.75" customHeight="1" x14ac:dyDescent="0.2">
      <c r="C19" s="238"/>
      <c r="D19" s="239" t="s">
        <v>303</v>
      </c>
      <c r="E19" s="991" t="str">
        <f>Translations!$B$241</f>
        <v xml:space="preserve">horizontal and vertical checks for corroborating data </v>
      </c>
      <c r="F19" s="991"/>
      <c r="G19" s="991"/>
      <c r="H19" s="991"/>
      <c r="I19" s="991"/>
      <c r="J19" s="991"/>
      <c r="K19" s="991"/>
      <c r="L19" s="991"/>
      <c r="M19" s="991"/>
      <c r="N19" s="992"/>
    </row>
    <row r="20" spans="1:23" ht="12.75" customHeight="1" x14ac:dyDescent="0.2">
      <c r="C20" s="238"/>
      <c r="D20" s="239" t="s">
        <v>303</v>
      </c>
      <c r="E20" s="991" t="str">
        <f>Translations!$B$242</f>
        <v>procedures underpinning sampling plans</v>
      </c>
      <c r="F20" s="991"/>
      <c r="G20" s="991"/>
      <c r="H20" s="991"/>
      <c r="I20" s="991"/>
      <c r="J20" s="991"/>
      <c r="K20" s="991"/>
      <c r="L20" s="991"/>
      <c r="M20" s="991"/>
      <c r="N20" s="992"/>
    </row>
    <row r="21" spans="1:23" ht="12.75" customHeight="1" x14ac:dyDescent="0.2">
      <c r="C21" s="238"/>
      <c r="D21" s="239" t="s">
        <v>303</v>
      </c>
      <c r="E21" s="991" t="str">
        <f>Translations!$B$243</f>
        <v>measurement equipment used with reference to the relevant diagram and a description how they are installed and maintained</v>
      </c>
      <c r="F21" s="991"/>
      <c r="G21" s="991"/>
      <c r="H21" s="991"/>
      <c r="I21" s="991"/>
      <c r="J21" s="991"/>
      <c r="K21" s="991"/>
      <c r="L21" s="991"/>
      <c r="M21" s="991"/>
      <c r="N21" s="992"/>
    </row>
    <row r="22" spans="1:23" ht="12.75" customHeight="1" x14ac:dyDescent="0.2">
      <c r="C22" s="238"/>
      <c r="D22" s="239" t="s">
        <v>303</v>
      </c>
      <c r="E22" s="991" t="str">
        <f>Translations!$B$244</f>
        <v>a list of laboratories engaged in carrying out relevant analytical procedures</v>
      </c>
      <c r="F22" s="991"/>
      <c r="G22" s="991"/>
      <c r="H22" s="991"/>
      <c r="I22" s="991"/>
      <c r="J22" s="991"/>
      <c r="K22" s="991"/>
      <c r="L22" s="991"/>
      <c r="M22" s="991"/>
      <c r="N22" s="992"/>
    </row>
    <row r="23" spans="1:23" ht="5.0999999999999996" customHeight="1" x14ac:dyDescent="0.2">
      <c r="C23" s="238"/>
      <c r="D23" s="300"/>
      <c r="E23" s="240"/>
      <c r="F23" s="240"/>
      <c r="G23" s="240"/>
      <c r="H23" s="240"/>
      <c r="I23" s="240"/>
      <c r="J23" s="240"/>
      <c r="K23" s="240"/>
      <c r="L23" s="240"/>
      <c r="M23" s="240"/>
      <c r="N23" s="241"/>
    </row>
    <row r="24" spans="1:23" ht="12.75" customHeight="1" x14ac:dyDescent="0.2">
      <c r="C24" s="238"/>
      <c r="D24" s="989" t="str">
        <f>Translations!$B$245</f>
        <v>The description shall include the result of a simplified uncertainty assessment in accordance with Article 7(2), where required.</v>
      </c>
      <c r="E24" s="989"/>
      <c r="F24" s="989"/>
      <c r="G24" s="989"/>
      <c r="H24" s="989"/>
      <c r="I24" s="989"/>
      <c r="J24" s="989"/>
      <c r="K24" s="989"/>
      <c r="L24" s="989"/>
      <c r="M24" s="989"/>
      <c r="N24" s="990"/>
    </row>
    <row r="25" spans="1:23" ht="12.75" customHeight="1" x14ac:dyDescent="0.2">
      <c r="C25" s="238"/>
      <c r="D25" s="989" t="str">
        <f>Translations!$B$246</f>
        <v>For each relevant calculation formula the plan shall contain one example using real data.</v>
      </c>
      <c r="E25" s="989"/>
      <c r="F25" s="989"/>
      <c r="G25" s="989"/>
      <c r="H25" s="989"/>
      <c r="I25" s="989"/>
      <c r="J25" s="989"/>
      <c r="K25" s="989"/>
      <c r="L25" s="989"/>
      <c r="M25" s="989"/>
      <c r="N25" s="990"/>
    </row>
    <row r="26" spans="1:23" ht="5.0999999999999996" customHeight="1" thickBot="1" x14ac:dyDescent="0.25">
      <c r="C26" s="242"/>
      <c r="D26" s="243"/>
      <c r="E26" s="243"/>
      <c r="F26" s="243"/>
      <c r="G26" s="243"/>
      <c r="H26" s="243"/>
      <c r="I26" s="243"/>
      <c r="J26" s="243"/>
      <c r="K26" s="243"/>
      <c r="L26" s="243"/>
      <c r="M26" s="243"/>
      <c r="N26" s="244"/>
    </row>
    <row r="27" spans="1:23" s="23" customFormat="1" ht="12.75" x14ac:dyDescent="0.2">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2">
      <c r="C28" s="292" t="s">
        <v>144</v>
      </c>
      <c r="D28" s="892" t="str">
        <f>Translations!$B$294</f>
        <v>Product BM sub-installations</v>
      </c>
      <c r="E28" s="892"/>
      <c r="F28" s="892"/>
      <c r="G28" s="892"/>
      <c r="H28" s="892"/>
      <c r="I28" s="892"/>
      <c r="J28" s="892"/>
      <c r="K28" s="892"/>
      <c r="L28" s="892"/>
      <c r="M28" s="892"/>
      <c r="N28" s="892"/>
    </row>
    <row r="29" spans="1:23" s="23" customFormat="1" ht="5.0999999999999996" customHeight="1" thickBot="1" x14ac:dyDescent="0.25">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25">
      <c r="A30" s="288"/>
      <c r="B30" s="189"/>
      <c r="C30" s="289">
        <v>1</v>
      </c>
      <c r="D30" s="1088" t="str">
        <f>Translations!$B$295</f>
        <v>Sub-installation with product benchmark:</v>
      </c>
      <c r="E30" s="1089"/>
      <c r="F30" s="1089"/>
      <c r="G30" s="1089"/>
      <c r="H30" s="1089"/>
      <c r="I30" s="1090" t="str">
        <f>IF(INDEX(CNTR_SubInstListIsProdBM,$C30),INDEX(CNTR_SubInstListNames,$C30),"")</f>
        <v/>
      </c>
      <c r="J30" s="1091"/>
      <c r="K30" s="1091"/>
      <c r="L30" s="1091"/>
      <c r="M30" s="1091"/>
      <c r="N30" s="1092"/>
      <c r="O30" s="40"/>
      <c r="P30" s="494">
        <v>1</v>
      </c>
      <c r="Q30" s="295"/>
      <c r="R30" s="314"/>
      <c r="S30" s="314"/>
      <c r="T30" s="314"/>
      <c r="U30" s="290"/>
      <c r="V30" s="460" t="s">
        <v>935</v>
      </c>
      <c r="W30" s="461" t="b">
        <f>AND(CNTR_ExistSubInstEntries,I30="")</f>
        <v>0</v>
      </c>
    </row>
    <row r="31" spans="1:23" ht="12.75" customHeight="1" thickBot="1" x14ac:dyDescent="0.25">
      <c r="C31" s="286"/>
      <c r="D31" s="287"/>
      <c r="E31" s="1093" t="str">
        <f>Translations!$B$296</f>
        <v>The name of the product benchmark sub-installation is displayed automatically based in the inputs in sheet "C_InstallationDescription".</v>
      </c>
      <c r="F31" s="1094"/>
      <c r="G31" s="1094"/>
      <c r="H31" s="1094"/>
      <c r="I31" s="1094"/>
      <c r="J31" s="1094"/>
      <c r="K31" s="1094"/>
      <c r="L31" s="1094"/>
      <c r="M31" s="1094"/>
      <c r="N31" s="1095"/>
    </row>
    <row r="32" spans="1:23" ht="5.0999999999999996" customHeight="1" x14ac:dyDescent="0.2">
      <c r="C32" s="270"/>
      <c r="N32" s="271"/>
    </row>
    <row r="33" spans="1:23" ht="12.75" customHeight="1" x14ac:dyDescent="0.2">
      <c r="C33" s="270"/>
      <c r="D33" s="24" t="s">
        <v>146</v>
      </c>
      <c r="E33" s="919" t="str">
        <f>Translations!$B$297</f>
        <v>System boundaries of the sub-installation</v>
      </c>
      <c r="F33" s="919"/>
      <c r="G33" s="919"/>
      <c r="H33" s="919"/>
      <c r="I33" s="919"/>
      <c r="J33" s="919"/>
      <c r="K33" s="919"/>
      <c r="L33" s="919"/>
      <c r="M33" s="919"/>
      <c r="N33" s="1087"/>
    </row>
    <row r="34" spans="1:23" ht="5.0999999999999996" customHeight="1" x14ac:dyDescent="0.2">
      <c r="C34" s="270"/>
      <c r="N34" s="271"/>
    </row>
    <row r="35" spans="1:23" ht="12.75" customHeight="1" x14ac:dyDescent="0.2">
      <c r="C35" s="270"/>
      <c r="D35" s="496" t="s">
        <v>152</v>
      </c>
      <c r="E35" s="967" t="str">
        <f>Translations!$B$249</f>
        <v>Information on the methodology applied</v>
      </c>
      <c r="F35" s="967"/>
      <c r="G35" s="967"/>
      <c r="H35" s="967"/>
      <c r="I35" s="967"/>
      <c r="J35" s="967"/>
      <c r="K35" s="967"/>
      <c r="L35" s="967"/>
      <c r="M35" s="967"/>
      <c r="N35" s="1072"/>
    </row>
    <row r="36" spans="1:23" ht="12.75" customHeight="1" x14ac:dyDescent="0.2">
      <c r="C36" s="270"/>
      <c r="D36" s="29"/>
      <c r="E36" s="920" t="str">
        <f>Translations!$B$298</f>
        <v>As required by Annex VI, section 2(b), please describe the system boundaries of this sub-installation covering the following aspects:</v>
      </c>
      <c r="F36" s="920"/>
      <c r="G36" s="920"/>
      <c r="H36" s="920"/>
      <c r="I36" s="920"/>
      <c r="J36" s="920"/>
      <c r="K36" s="920"/>
      <c r="L36" s="920"/>
      <c r="M36" s="920"/>
      <c r="N36" s="1015"/>
    </row>
    <row r="37" spans="1:23" ht="12.75" customHeight="1" x14ac:dyDescent="0.2">
      <c r="C37" s="270"/>
      <c r="D37" s="29"/>
      <c r="E37" s="272" t="s">
        <v>303</v>
      </c>
      <c r="F37" s="954" t="str">
        <f>Translations!$B$299</f>
        <v xml:space="preserve">which technical units are included, </v>
      </c>
      <c r="G37" s="966"/>
      <c r="H37" s="966"/>
      <c r="I37" s="966"/>
      <c r="J37" s="966"/>
      <c r="K37" s="966"/>
      <c r="L37" s="966"/>
      <c r="M37" s="966"/>
      <c r="N37" s="1114"/>
    </row>
    <row r="38" spans="1:23" ht="12.75" customHeight="1" x14ac:dyDescent="0.2">
      <c r="C38" s="270"/>
      <c r="D38" s="29"/>
      <c r="E38" s="272" t="s">
        <v>303</v>
      </c>
      <c r="F38" s="954" t="str">
        <f>Translations!$B$300</f>
        <v xml:space="preserve">which processes are carried out, </v>
      </c>
      <c r="G38" s="966"/>
      <c r="H38" s="966"/>
      <c r="I38" s="966"/>
      <c r="J38" s="966"/>
      <c r="K38" s="966"/>
      <c r="L38" s="966"/>
      <c r="M38" s="966"/>
      <c r="N38" s="1114"/>
    </row>
    <row r="39" spans="1:23" ht="12.75" customHeight="1" x14ac:dyDescent="0.2">
      <c r="C39" s="270"/>
      <c r="D39" s="29"/>
      <c r="E39" s="272" t="s">
        <v>303</v>
      </c>
      <c r="F39" s="954" t="str">
        <f>Translations!$B$301</f>
        <v>which input materials and fuels, and</v>
      </c>
      <c r="G39" s="966"/>
      <c r="H39" s="966"/>
      <c r="I39" s="966"/>
      <c r="J39" s="966"/>
      <c r="K39" s="966"/>
      <c r="L39" s="966"/>
      <c r="M39" s="966"/>
      <c r="N39" s="1114"/>
    </row>
    <row r="40" spans="1:23" ht="12.75" customHeight="1" x14ac:dyDescent="0.2">
      <c r="C40" s="270"/>
      <c r="D40" s="29"/>
      <c r="E40" s="272" t="s">
        <v>303</v>
      </c>
      <c r="F40" s="954" t="str">
        <f>Translations!$B$302</f>
        <v>which products and outputs are attributed.</v>
      </c>
      <c r="G40" s="966"/>
      <c r="H40" s="966"/>
      <c r="I40" s="966"/>
      <c r="J40" s="966"/>
      <c r="K40" s="966"/>
      <c r="L40" s="966"/>
      <c r="M40" s="966"/>
      <c r="N40" s="1114"/>
    </row>
    <row r="41" spans="1:23" ht="25.5" customHeight="1" x14ac:dyDescent="0.2">
      <c r="C41" s="270"/>
      <c r="D41" s="29"/>
      <c r="E41" s="920" t="str">
        <f>Translations!$B$303</f>
        <v>Please also describe the import or export of any intermediate products covered by product benchmarks (Sections 1.6 and 3.1(l) of Annex IV of the FAR), and respective amounts are quantified.</v>
      </c>
      <c r="F41" s="920"/>
      <c r="G41" s="920"/>
      <c r="H41" s="920"/>
      <c r="I41" s="920"/>
      <c r="J41" s="920"/>
      <c r="K41" s="920"/>
      <c r="L41" s="920"/>
      <c r="M41" s="920"/>
      <c r="N41" s="1015"/>
    </row>
    <row r="42" spans="1:23" s="379" customFormat="1" ht="12.75" customHeight="1" x14ac:dyDescent="0.25">
      <c r="A42" s="374"/>
      <c r="B42" s="375"/>
      <c r="C42" s="376"/>
      <c r="D42" s="377"/>
      <c r="E42" s="969" t="str">
        <f>Translations!$B$304</f>
        <v>If this information is already provided in sufficient detail in section C.II, please just include reference here to this section and proceed with the next points below.</v>
      </c>
      <c r="F42" s="969"/>
      <c r="G42" s="969"/>
      <c r="H42" s="969"/>
      <c r="I42" s="969"/>
      <c r="J42" s="969"/>
      <c r="K42" s="969"/>
      <c r="L42" s="969"/>
      <c r="M42" s="969"/>
      <c r="N42" s="1121"/>
      <c r="O42" s="40"/>
      <c r="P42" s="378"/>
      <c r="Q42" s="378"/>
      <c r="R42" s="378"/>
      <c r="S42" s="378"/>
      <c r="T42" s="378"/>
      <c r="U42" s="378"/>
      <c r="V42" s="378"/>
      <c r="W42" s="378"/>
    </row>
    <row r="43" spans="1:23" ht="50.1" customHeight="1" x14ac:dyDescent="0.2">
      <c r="C43" s="270"/>
      <c r="D43" s="496"/>
      <c r="E43" s="1104"/>
      <c r="F43" s="1105"/>
      <c r="G43" s="1105"/>
      <c r="H43" s="1105"/>
      <c r="I43" s="1105"/>
      <c r="J43" s="1105"/>
      <c r="K43" s="1105"/>
      <c r="L43" s="1105"/>
      <c r="M43" s="1105"/>
      <c r="N43" s="1106"/>
    </row>
    <row r="44" spans="1:23" ht="5.0999999999999996" customHeight="1" x14ac:dyDescent="0.2">
      <c r="C44" s="270"/>
      <c r="D44" s="496"/>
      <c r="N44" s="271"/>
    </row>
    <row r="45" spans="1:23" ht="12.75" customHeight="1" x14ac:dyDescent="0.2">
      <c r="C45" s="270"/>
      <c r="D45" s="496" t="s">
        <v>153</v>
      </c>
      <c r="E45" s="1085" t="str">
        <f>Translations!$B$210</f>
        <v>Reference to external files, if relevant</v>
      </c>
      <c r="F45" s="1085"/>
      <c r="G45" s="1085"/>
      <c r="H45" s="1085"/>
      <c r="I45" s="1085"/>
      <c r="J45" s="1086"/>
      <c r="K45" s="934"/>
      <c r="L45" s="934"/>
      <c r="M45" s="934"/>
      <c r="N45" s="934"/>
    </row>
    <row r="46" spans="1:23" ht="5.0999999999999996" customHeight="1" x14ac:dyDescent="0.2">
      <c r="C46" s="270"/>
      <c r="D46" s="496"/>
      <c r="N46" s="271"/>
    </row>
    <row r="47" spans="1:23" ht="12.75" customHeight="1" x14ac:dyDescent="0.2">
      <c r="C47" s="270"/>
      <c r="D47" s="29" t="s">
        <v>154</v>
      </c>
      <c r="E47" s="1085" t="str">
        <f>Translations!$B$305</f>
        <v>Reference to a separate detailed flow diagram, if relevant</v>
      </c>
      <c r="F47" s="1085"/>
      <c r="G47" s="1085"/>
      <c r="H47" s="1085"/>
      <c r="I47" s="1085"/>
      <c r="J47" s="1086"/>
      <c r="K47" s="934"/>
      <c r="L47" s="934"/>
      <c r="M47" s="934"/>
      <c r="N47" s="934"/>
    </row>
    <row r="48" spans="1:23" ht="12.75" customHeight="1" x14ac:dyDescent="0.2">
      <c r="C48" s="270"/>
      <c r="D48" s="29"/>
      <c r="E48" s="920" t="str">
        <f>Translations!$B$306</f>
        <v>In case of a more complex sub-installation, please provide a detailed flow diagram, if not included under i. above.</v>
      </c>
      <c r="F48" s="920"/>
      <c r="G48" s="920"/>
      <c r="H48" s="920"/>
      <c r="I48" s="920"/>
      <c r="J48" s="920"/>
      <c r="K48" s="920"/>
      <c r="L48" s="920"/>
      <c r="M48" s="920"/>
      <c r="N48" s="1015"/>
    </row>
    <row r="49" spans="1:23" ht="5.0999999999999996" customHeight="1" x14ac:dyDescent="0.2">
      <c r="C49" s="278"/>
      <c r="D49" s="279"/>
      <c r="E49" s="280"/>
      <c r="F49" s="280"/>
      <c r="G49" s="280"/>
      <c r="H49" s="280"/>
      <c r="I49" s="280"/>
      <c r="J49" s="280"/>
      <c r="K49" s="280"/>
      <c r="L49" s="280"/>
      <c r="M49" s="280"/>
      <c r="N49" s="281"/>
    </row>
    <row r="50" spans="1:23" ht="5.0999999999999996" customHeight="1" x14ac:dyDescent="0.2">
      <c r="C50" s="270"/>
      <c r="D50" s="496"/>
      <c r="N50" s="271"/>
    </row>
    <row r="51" spans="1:23" ht="12.75" customHeight="1" x14ac:dyDescent="0.2">
      <c r="C51" s="270"/>
      <c r="D51" s="24" t="s">
        <v>147</v>
      </c>
      <c r="E51" s="919" t="str">
        <f>Translations!$B$307</f>
        <v>Method for the determination of annual production (=activity) levels</v>
      </c>
      <c r="F51" s="919"/>
      <c r="G51" s="919"/>
      <c r="H51" s="919"/>
      <c r="I51" s="919"/>
      <c r="J51" s="919"/>
      <c r="K51" s="919"/>
      <c r="L51" s="919"/>
      <c r="M51" s="919"/>
      <c r="N51" s="1087"/>
    </row>
    <row r="52" spans="1:23" ht="5.0999999999999996" customHeight="1" x14ac:dyDescent="0.2">
      <c r="C52" s="270"/>
      <c r="D52" s="24"/>
      <c r="E52" s="496"/>
      <c r="F52" s="496"/>
      <c r="G52" s="496"/>
      <c r="H52" s="496"/>
      <c r="I52" s="496"/>
      <c r="J52" s="496"/>
      <c r="K52" s="496"/>
      <c r="L52" s="496"/>
      <c r="M52" s="496"/>
      <c r="N52" s="497"/>
    </row>
    <row r="53" spans="1:23" ht="12.75" customHeight="1" x14ac:dyDescent="0.2">
      <c r="C53" s="270"/>
      <c r="D53" s="496" t="s">
        <v>152</v>
      </c>
      <c r="E53" s="967" t="str">
        <f>Translations!$B$249</f>
        <v>Information on the methodology applied</v>
      </c>
      <c r="F53" s="967"/>
      <c r="G53" s="967"/>
      <c r="H53" s="967"/>
      <c r="I53" s="967"/>
      <c r="J53" s="967"/>
      <c r="K53" s="967"/>
      <c r="L53" s="967"/>
      <c r="M53" s="967"/>
      <c r="N53" s="1072"/>
    </row>
    <row r="54" spans="1:23" ht="12.75" customHeight="1" x14ac:dyDescent="0.2">
      <c r="C54" s="270"/>
      <c r="D54" s="24"/>
      <c r="E54" s="969" t="str">
        <f>Translations!$B$308</f>
        <v>For the specific purpose of the NIMs data collection, this section should cover all data provided in section F.(a) in the "baseline data collection" template.</v>
      </c>
      <c r="F54" s="970"/>
      <c r="G54" s="970"/>
      <c r="H54" s="970"/>
      <c r="I54" s="970"/>
      <c r="J54" s="970"/>
      <c r="K54" s="970"/>
      <c r="L54" s="970"/>
      <c r="M54" s="970"/>
      <c r="N54" s="1120"/>
    </row>
    <row r="55" spans="1:23" ht="12.75" customHeight="1" x14ac:dyDescent="0.2">
      <c r="C55" s="270"/>
      <c r="D55" s="496"/>
      <c r="E55" s="920" t="str">
        <f>Translations!$B$250</f>
        <v>Please select below:</v>
      </c>
      <c r="F55" s="921"/>
      <c r="G55" s="921"/>
      <c r="H55" s="921"/>
      <c r="I55" s="921"/>
      <c r="J55" s="921"/>
      <c r="K55" s="921"/>
      <c r="L55" s="921"/>
      <c r="M55" s="921"/>
      <c r="N55" s="1081"/>
    </row>
    <row r="56" spans="1:23" ht="12.75" customHeight="1" x14ac:dyDescent="0.2">
      <c r="C56" s="270"/>
      <c r="D56" s="496"/>
      <c r="E56" s="272" t="s">
        <v>303</v>
      </c>
      <c r="F56" s="954" t="str">
        <f>Translations!$B$251</f>
        <v>the data source used for the quantities pursuant to section 4.4 of Annex VII of the FAR.</v>
      </c>
      <c r="G56" s="966"/>
      <c r="H56" s="966"/>
      <c r="I56" s="966"/>
      <c r="J56" s="966"/>
      <c r="K56" s="966"/>
      <c r="L56" s="966"/>
      <c r="M56" s="966"/>
      <c r="N56" s="1114"/>
    </row>
    <row r="57" spans="1:23" ht="25.5" customHeight="1" x14ac:dyDescent="0.2">
      <c r="C57" s="270"/>
      <c r="D57" s="496"/>
      <c r="E57" s="272"/>
      <c r="F57" s="954"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7" s="966"/>
      <c r="H57" s="966"/>
      <c r="I57" s="966"/>
      <c r="J57" s="966"/>
      <c r="K57" s="966"/>
      <c r="L57" s="966"/>
      <c r="M57" s="966"/>
      <c r="N57" s="1114"/>
    </row>
    <row r="58" spans="1:23" ht="12.75" customHeight="1" x14ac:dyDescent="0.2">
      <c r="C58" s="270"/>
      <c r="D58" s="496"/>
      <c r="E58" s="272" t="s">
        <v>303</v>
      </c>
      <c r="F58" s="954" t="str">
        <f>Translations!$B$309</f>
        <v>the method used for the determination of annual quantities pursuant to section 5 of Annex VII of the FAR.</v>
      </c>
      <c r="G58" s="966"/>
      <c r="H58" s="966"/>
      <c r="I58" s="966"/>
      <c r="J58" s="966"/>
      <c r="K58" s="966"/>
      <c r="L58" s="966"/>
      <c r="M58" s="966"/>
      <c r="N58" s="1114"/>
    </row>
    <row r="59" spans="1:23" s="316" customFormat="1" ht="25.5" customHeight="1" x14ac:dyDescent="0.25">
      <c r="A59" s="315"/>
      <c r="B59" s="138"/>
      <c r="C59" s="270"/>
      <c r="D59" s="139"/>
      <c r="E59" s="140"/>
      <c r="F59" s="140"/>
      <c r="G59" s="140"/>
      <c r="H59" s="140"/>
      <c r="I59" s="968" t="str">
        <f>Translations!$B$254</f>
        <v>Data source</v>
      </c>
      <c r="J59" s="968"/>
      <c r="K59" s="968" t="str">
        <f>Translations!$B$255</f>
        <v>Other data source (if applicable)</v>
      </c>
      <c r="L59" s="968"/>
      <c r="M59" s="968" t="str">
        <f>Translations!$B$255</f>
        <v>Other data source (if applicable)</v>
      </c>
      <c r="N59" s="968"/>
      <c r="O59" s="40"/>
      <c r="P59" s="314"/>
      <c r="Q59" s="314"/>
      <c r="R59" s="314"/>
      <c r="S59" s="314"/>
      <c r="T59" s="314"/>
      <c r="U59" s="314"/>
      <c r="V59" s="314"/>
      <c r="W59" s="314"/>
    </row>
    <row r="60" spans="1:23" ht="12.75" customHeight="1" x14ac:dyDescent="0.2">
      <c r="C60" s="270"/>
      <c r="D60" s="29"/>
      <c r="E60" s="137" t="s">
        <v>908</v>
      </c>
      <c r="F60" s="975" t="str">
        <f>Translations!$B$310</f>
        <v>Quantities of products</v>
      </c>
      <c r="G60" s="975"/>
      <c r="H60" s="976"/>
      <c r="I60" s="977"/>
      <c r="J60" s="978"/>
      <c r="K60" s="979"/>
      <c r="L60" s="980"/>
      <c r="M60" s="979"/>
      <c r="N60" s="981"/>
    </row>
    <row r="61" spans="1:23" ht="5.0999999999999996" customHeight="1" x14ac:dyDescent="0.2">
      <c r="C61" s="270"/>
      <c r="D61" s="29"/>
      <c r="E61" s="137"/>
      <c r="F61" s="500"/>
      <c r="G61" s="500"/>
      <c r="H61" s="500"/>
      <c r="I61" s="500"/>
      <c r="J61" s="500"/>
      <c r="K61" s="500"/>
      <c r="L61" s="500"/>
      <c r="M61" s="500"/>
      <c r="N61" s="501"/>
    </row>
    <row r="62" spans="1:23" ht="12.75" customHeight="1" x14ac:dyDescent="0.2">
      <c r="C62" s="270"/>
      <c r="D62" s="496"/>
      <c r="E62" s="137" t="s">
        <v>909</v>
      </c>
      <c r="F62" s="975" t="str">
        <f>Translations!$B$311</f>
        <v>Annual quantities of products</v>
      </c>
      <c r="G62" s="975"/>
      <c r="H62" s="976"/>
      <c r="I62" s="1056"/>
      <c r="J62" s="1056"/>
      <c r="K62" s="1056"/>
      <c r="L62" s="1056"/>
      <c r="M62" s="1056"/>
      <c r="N62" s="1056"/>
    </row>
    <row r="63" spans="1:23" ht="5.0999999999999996" customHeight="1" x14ac:dyDescent="0.2">
      <c r="C63" s="270"/>
      <c r="D63" s="496"/>
      <c r="N63" s="271"/>
    </row>
    <row r="64" spans="1:23" s="23" customFormat="1" ht="12.75" customHeight="1" x14ac:dyDescent="0.25">
      <c r="A64" s="26"/>
      <c r="B64" s="221"/>
      <c r="C64" s="273"/>
      <c r="D64" s="274"/>
      <c r="E64" s="137" t="s">
        <v>910</v>
      </c>
      <c r="F64" s="975" t="str">
        <f>Translations!$B$312</f>
        <v>Special reporting requirements:</v>
      </c>
      <c r="G64" s="975"/>
      <c r="H64" s="976"/>
      <c r="I64" s="999" t="str">
        <f>IF(I30="","",HYPERLINK(INDEX(EUconst_BMlistSpecialJumpTable,MATCH(I30,EUconst_BMlistNames,0)),INDEX(EUconst_BMlistSpecialReporting,MATCH(I30,EUconst_BMlistNames,0))))</f>
        <v/>
      </c>
      <c r="J64" s="1000"/>
      <c r="K64" s="1000"/>
      <c r="L64" s="1000"/>
      <c r="M64" s="1000"/>
      <c r="N64" s="1001"/>
      <c r="O64" s="40"/>
      <c r="P64" s="222" t="s">
        <v>739</v>
      </c>
      <c r="Q64" s="223" t="str">
        <f>IF(I30="","",IF(AND(INDEX(EUconst_BMlistSpecialJumpTable,MATCH(I30,EUconst_BMlistNames,0))&lt;&gt;"",MATCH(I30,EUconst_BMlistNames,0)&lt;&gt;47),TRUE,FALSE))</f>
        <v/>
      </c>
      <c r="R64" s="27"/>
      <c r="S64" s="27"/>
      <c r="T64" s="26"/>
      <c r="U64" s="26"/>
      <c r="V64" s="26"/>
      <c r="W64" s="26"/>
    </row>
    <row r="65" spans="1:23" s="23" customFormat="1" ht="12.75" customHeight="1" x14ac:dyDescent="0.25">
      <c r="A65" s="26"/>
      <c r="B65" s="221"/>
      <c r="C65" s="273"/>
      <c r="D65" s="275"/>
      <c r="F65" s="997" t="str">
        <f>Translations!$B$313</f>
        <v>Some product benchmarks require special information to be reported (e.g. CWT values). If relevant, an automatically generated message will appear here.</v>
      </c>
      <c r="G65" s="997"/>
      <c r="H65" s="997"/>
      <c r="I65" s="997"/>
      <c r="J65" s="997"/>
      <c r="K65" s="997"/>
      <c r="L65" s="997"/>
      <c r="M65" s="997"/>
      <c r="N65" s="1084"/>
      <c r="O65" s="40"/>
      <c r="P65" s="27"/>
      <c r="Q65" s="26"/>
      <c r="R65" s="27"/>
      <c r="S65" s="27"/>
      <c r="T65" s="26"/>
      <c r="U65" s="26"/>
      <c r="V65" s="26"/>
      <c r="W65" s="26"/>
    </row>
    <row r="66" spans="1:23" ht="12.75" customHeight="1" x14ac:dyDescent="0.2">
      <c r="C66" s="270"/>
      <c r="D66" s="496"/>
      <c r="E66" s="137" t="s">
        <v>911</v>
      </c>
      <c r="F66" s="993" t="str">
        <f>Translations!$B$257</f>
        <v>Description of the methodology applied</v>
      </c>
      <c r="G66" s="993"/>
      <c r="H66" s="993"/>
      <c r="I66" s="993"/>
      <c r="J66" s="993"/>
      <c r="K66" s="993"/>
      <c r="L66" s="993"/>
      <c r="M66" s="993"/>
      <c r="N66" s="1071"/>
    </row>
    <row r="67" spans="1:23" ht="12.75" customHeight="1" x14ac:dyDescent="0.2">
      <c r="C67" s="270"/>
      <c r="D67" s="496"/>
      <c r="E67" s="137"/>
      <c r="F67" s="1026" t="str">
        <f>IF(I30&lt;&gt;"",HYPERLINK("#" &amp; Q67,EUConst_MsgDescription),"")</f>
        <v/>
      </c>
      <c r="G67" s="1004"/>
      <c r="H67" s="1004"/>
      <c r="I67" s="1004"/>
      <c r="J67" s="1004"/>
      <c r="K67" s="1004"/>
      <c r="L67" s="1004"/>
      <c r="M67" s="1004"/>
      <c r="N67" s="1005"/>
      <c r="P67" s="26" t="s">
        <v>481</v>
      </c>
      <c r="Q67" s="477" t="str">
        <f>"#"&amp;ADDRESS(ROW($C$11),COLUMN($C$11))</f>
        <v>#$C$11</v>
      </c>
    </row>
    <row r="68" spans="1:23" ht="5.0999999999999996" customHeight="1" x14ac:dyDescent="0.2">
      <c r="C68" s="270"/>
      <c r="D68" s="496"/>
      <c r="E68" s="28"/>
      <c r="F68" s="997"/>
      <c r="G68" s="997"/>
      <c r="H68" s="997"/>
      <c r="I68" s="997"/>
      <c r="J68" s="997"/>
      <c r="K68" s="997"/>
      <c r="L68" s="997"/>
      <c r="M68" s="997"/>
      <c r="N68" s="1084"/>
      <c r="P68" s="301"/>
    </row>
    <row r="69" spans="1:23" ht="12.75" customHeight="1" x14ac:dyDescent="0.2">
      <c r="C69" s="270"/>
      <c r="D69" s="496"/>
      <c r="E69" s="29"/>
      <c r="F69" s="997" t="str">
        <f>Translations!$B$314</f>
        <v>Please consider the definition and system boundaries as set out in Annex I of the FAR and the relevant section in Guidance Document 9.</v>
      </c>
      <c r="G69" s="997"/>
      <c r="H69" s="997"/>
      <c r="I69" s="997"/>
      <c r="J69" s="997"/>
      <c r="K69" s="997"/>
      <c r="L69" s="997"/>
      <c r="M69" s="997"/>
      <c r="N69" s="1084"/>
    </row>
    <row r="70" spans="1:23" ht="12.75" customHeight="1" x14ac:dyDescent="0.2">
      <c r="C70" s="270"/>
      <c r="D70" s="496"/>
      <c r="E70" s="29"/>
      <c r="F70" s="997" t="str">
        <f>Translations!$B$315</f>
        <v>If the installation did not operate in all years, please provide evidence, as appropriate, and describe how the start of normal operation was determined, if relevant.</v>
      </c>
      <c r="G70" s="997"/>
      <c r="H70" s="997"/>
      <c r="I70" s="997"/>
      <c r="J70" s="997"/>
      <c r="K70" s="997"/>
      <c r="L70" s="997"/>
      <c r="M70" s="997"/>
      <c r="N70" s="1084"/>
    </row>
    <row r="71" spans="1:23" ht="50.1" customHeight="1" x14ac:dyDescent="0.2">
      <c r="C71" s="270"/>
      <c r="D71" s="28"/>
      <c r="E71" s="317"/>
      <c r="F71" s="1006"/>
      <c r="G71" s="1007"/>
      <c r="H71" s="1007"/>
      <c r="I71" s="1007"/>
      <c r="J71" s="1007"/>
      <c r="K71" s="1007"/>
      <c r="L71" s="1007"/>
      <c r="M71" s="1007"/>
      <c r="N71" s="1008"/>
    </row>
    <row r="72" spans="1:23" ht="5.0999999999999996" customHeight="1" thickBot="1" x14ac:dyDescent="0.25">
      <c r="C72" s="270"/>
      <c r="N72" s="271"/>
    </row>
    <row r="73" spans="1:23" ht="12.75" customHeight="1" x14ac:dyDescent="0.2">
      <c r="C73" s="270"/>
      <c r="D73" s="496"/>
      <c r="E73" s="137"/>
      <c r="F73" s="998" t="str">
        <f>Translations!$B$210</f>
        <v>Reference to external files, if relevant</v>
      </c>
      <c r="G73" s="998"/>
      <c r="H73" s="998"/>
      <c r="I73" s="998"/>
      <c r="J73" s="998"/>
      <c r="K73" s="934"/>
      <c r="L73" s="934"/>
      <c r="M73" s="934"/>
      <c r="N73" s="934"/>
      <c r="W73" s="318" t="s">
        <v>457</v>
      </c>
    </row>
    <row r="74" spans="1:23" ht="5.0999999999999996" customHeight="1" x14ac:dyDescent="0.2">
      <c r="C74" s="270"/>
      <c r="D74" s="496"/>
      <c r="N74" s="271"/>
      <c r="W74" s="304"/>
    </row>
    <row r="75" spans="1:23" ht="12.75" customHeight="1" x14ac:dyDescent="0.2">
      <c r="C75" s="270"/>
      <c r="D75" s="496" t="s">
        <v>153</v>
      </c>
      <c r="E75" s="982" t="str">
        <f>Translations!$B$258</f>
        <v>The hierarchical order has been followed?</v>
      </c>
      <c r="F75" s="982"/>
      <c r="G75" s="982"/>
      <c r="H75" s="983"/>
      <c r="I75" s="312"/>
      <c r="J75" s="319" t="str">
        <f>Translations!$B$259</f>
        <v xml:space="preserve"> If not, why?</v>
      </c>
      <c r="K75" s="977"/>
      <c r="L75" s="978"/>
      <c r="M75" s="978"/>
      <c r="N75" s="984"/>
      <c r="W75" s="310" t="b">
        <f>AND(I75&lt;&gt;"",I75=TRUE)</f>
        <v>0</v>
      </c>
    </row>
    <row r="76" spans="1:23" ht="25.5" customHeight="1" x14ac:dyDescent="0.2">
      <c r="C76" s="270"/>
      <c r="E76" s="920"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76" s="921"/>
      <c r="G76" s="921"/>
      <c r="H76" s="921"/>
      <c r="I76" s="921"/>
      <c r="J76" s="921"/>
      <c r="K76" s="921"/>
      <c r="L76" s="921"/>
      <c r="M76" s="921"/>
      <c r="N76" s="1081"/>
      <c r="W76" s="320"/>
    </row>
    <row r="77" spans="1:23" ht="12.75" customHeight="1" x14ac:dyDescent="0.2">
      <c r="C77" s="270"/>
      <c r="D77" s="496"/>
      <c r="E77" s="272" t="s">
        <v>303</v>
      </c>
      <c r="F77" s="954" t="str">
        <f>Translations!$B$261</f>
        <v>Uncertainty assessment: other data sources lead to lower uncertainty according to the simplified uncertainty assessment pursuant to Article 7(2) of the FAR.</v>
      </c>
      <c r="G77" s="954"/>
      <c r="H77" s="954"/>
      <c r="I77" s="954"/>
      <c r="J77" s="954"/>
      <c r="K77" s="954"/>
      <c r="L77" s="954"/>
      <c r="M77" s="954"/>
      <c r="N77" s="1119"/>
      <c r="W77" s="304"/>
    </row>
    <row r="78" spans="1:23" ht="12.75" customHeight="1" x14ac:dyDescent="0.2">
      <c r="C78" s="270"/>
      <c r="D78" s="496"/>
      <c r="E78" s="272" t="s">
        <v>303</v>
      </c>
      <c r="F78" s="954" t="str">
        <f>Translations!$B$262</f>
        <v>Technical infeasibility: the use of better data sources is technical infeasible.</v>
      </c>
      <c r="G78" s="966"/>
      <c r="H78" s="966"/>
      <c r="I78" s="966"/>
      <c r="J78" s="966"/>
      <c r="K78" s="966"/>
      <c r="L78" s="966"/>
      <c r="M78" s="966"/>
      <c r="N78" s="1114"/>
      <c r="W78" s="304"/>
    </row>
    <row r="79" spans="1:23" ht="12.75" customHeight="1" x14ac:dyDescent="0.2">
      <c r="C79" s="270"/>
      <c r="D79" s="496"/>
      <c r="E79" s="272" t="s">
        <v>303</v>
      </c>
      <c r="F79" s="954" t="str">
        <f>Translations!$B$263</f>
        <v>Unreasonable costs: the use of better data sources would incur unreasonable costs.</v>
      </c>
      <c r="G79" s="966"/>
      <c r="H79" s="966"/>
      <c r="I79" s="966"/>
      <c r="J79" s="966"/>
      <c r="K79" s="966"/>
      <c r="L79" s="966"/>
      <c r="M79" s="966"/>
      <c r="N79" s="1114"/>
      <c r="W79" s="304"/>
    </row>
    <row r="80" spans="1:23" ht="5.0999999999999996" customHeight="1" x14ac:dyDescent="0.2">
      <c r="C80" s="270"/>
      <c r="E80" s="502"/>
      <c r="F80" s="502"/>
      <c r="G80" s="502"/>
      <c r="H80" s="502"/>
      <c r="I80" s="502"/>
      <c r="J80" s="502"/>
      <c r="K80" s="502"/>
      <c r="L80" s="502"/>
      <c r="M80" s="502"/>
      <c r="N80" s="397"/>
      <c r="W80" s="304"/>
    </row>
    <row r="81" spans="1:23" ht="12.75" customHeight="1" x14ac:dyDescent="0.2">
      <c r="C81" s="270"/>
      <c r="D81" s="496"/>
      <c r="E81" s="496"/>
      <c r="F81" s="993" t="str">
        <f>Translations!$B$264</f>
        <v>Further details on any deviation from the hierarchy</v>
      </c>
      <c r="G81" s="993"/>
      <c r="H81" s="993"/>
      <c r="I81" s="993"/>
      <c r="J81" s="993"/>
      <c r="K81" s="993"/>
      <c r="L81" s="993"/>
      <c r="M81" s="993"/>
      <c r="N81" s="1071"/>
      <c r="W81" s="304"/>
    </row>
    <row r="82" spans="1:23" ht="25.5" customHeight="1" thickBot="1" x14ac:dyDescent="0.25">
      <c r="C82" s="270"/>
      <c r="E82" s="496"/>
      <c r="F82" s="1073"/>
      <c r="G82" s="1074"/>
      <c r="H82" s="1074"/>
      <c r="I82" s="1074"/>
      <c r="J82" s="1074"/>
      <c r="K82" s="1074"/>
      <c r="L82" s="1074"/>
      <c r="M82" s="1074"/>
      <c r="N82" s="1075"/>
      <c r="W82" s="321" t="b">
        <f>W75</f>
        <v>0</v>
      </c>
    </row>
    <row r="83" spans="1:23" ht="5.0999999999999996" customHeight="1" x14ac:dyDescent="0.2">
      <c r="C83" s="270"/>
      <c r="D83" s="496"/>
      <c r="N83" s="271"/>
    </row>
    <row r="84" spans="1:23" ht="12.75" customHeight="1" x14ac:dyDescent="0.2">
      <c r="C84" s="270"/>
      <c r="D84" s="29" t="s">
        <v>154</v>
      </c>
      <c r="E84" s="1076" t="str">
        <f>Translations!$B$316</f>
        <v>Description of the methodology for keeping track of the products produced</v>
      </c>
      <c r="F84" s="1076"/>
      <c r="G84" s="1076"/>
      <c r="H84" s="1076"/>
      <c r="I84" s="1076"/>
      <c r="J84" s="1076"/>
      <c r="K84" s="1076"/>
      <c r="L84" s="1076"/>
      <c r="M84" s="1076"/>
      <c r="N84" s="1077"/>
    </row>
    <row r="85" spans="1:23" ht="12.75" customHeight="1" x14ac:dyDescent="0.2">
      <c r="C85" s="270"/>
      <c r="E85" s="920" t="str">
        <f>Translations!$B$317</f>
        <v>This should include the methodology on how relevant PRODCOM codes are tracked in accordance with section 9. of Annex VII (FAR).</v>
      </c>
      <c r="F85" s="921"/>
      <c r="G85" s="921"/>
      <c r="H85" s="921"/>
      <c r="I85" s="921"/>
      <c r="J85" s="921"/>
      <c r="K85" s="921"/>
      <c r="L85" s="921"/>
      <c r="M85" s="921"/>
      <c r="N85" s="1081"/>
    </row>
    <row r="86" spans="1:23" ht="50.1" customHeight="1" x14ac:dyDescent="0.2">
      <c r="C86" s="270"/>
      <c r="D86" s="496"/>
      <c r="E86" s="317"/>
      <c r="F86" s="977"/>
      <c r="G86" s="978"/>
      <c r="H86" s="978"/>
      <c r="I86" s="978"/>
      <c r="J86" s="978"/>
      <c r="K86" s="978"/>
      <c r="L86" s="978"/>
      <c r="M86" s="978"/>
      <c r="N86" s="984"/>
    </row>
    <row r="87" spans="1:23" ht="5.0999999999999996" customHeight="1" x14ac:dyDescent="0.2">
      <c r="C87" s="270"/>
      <c r="N87" s="271"/>
    </row>
    <row r="88" spans="1:23" ht="5.0999999999999996" customHeight="1" x14ac:dyDescent="0.2">
      <c r="C88" s="282"/>
      <c r="D88" s="285"/>
      <c r="E88" s="283"/>
      <c r="F88" s="283"/>
      <c r="G88" s="283"/>
      <c r="H88" s="283"/>
      <c r="I88" s="283"/>
      <c r="J88" s="283"/>
      <c r="K88" s="283"/>
      <c r="L88" s="283"/>
      <c r="M88" s="283"/>
      <c r="N88" s="284"/>
    </row>
    <row r="89" spans="1:23" s="23" customFormat="1" x14ac:dyDescent="0.2">
      <c r="A89" s="26"/>
      <c r="B89" s="40"/>
      <c r="C89" s="270"/>
      <c r="D89" s="24" t="s">
        <v>148</v>
      </c>
      <c r="E89" s="919" t="str">
        <f>Translations!$B$318</f>
        <v>Exchangeability of fuel and electricity:</v>
      </c>
      <c r="F89" s="921"/>
      <c r="G89" s="921"/>
      <c r="H89" s="921"/>
      <c r="I89" s="1081"/>
      <c r="J89" s="972" t="str">
        <f>IF(I30="","",IF(INDEX(EUconst_BMlistElExchangability,MATCH(I30,EUconst_BMlistNames,0))=TRUE,"",HYPERLINK(Q89,EUconst_MsgGoOn)))</f>
        <v/>
      </c>
      <c r="K89" s="973"/>
      <c r="L89" s="973"/>
      <c r="M89" s="973"/>
      <c r="N89" s="974"/>
      <c r="O89" s="40"/>
      <c r="P89" s="26" t="s">
        <v>481</v>
      </c>
      <c r="Q89" s="477" t="str">
        <f>"#"&amp;ADDRESS(ROW(D204),COLUMN(D204))</f>
        <v>#$D$204</v>
      </c>
      <c r="R89" s="27"/>
      <c r="S89" s="27"/>
      <c r="T89" s="21"/>
      <c r="U89" s="21"/>
      <c r="V89" s="295"/>
      <c r="W89" s="295"/>
    </row>
    <row r="90" spans="1:23" ht="12.75" customHeight="1" x14ac:dyDescent="0.2">
      <c r="C90" s="447"/>
      <c r="D90" s="449"/>
      <c r="E90" s="1115" t="str">
        <f>Translations!$B$319</f>
        <v>For the specific purpose of the NIMs data collection, this section should cover all data provided in section F.(c) in the "baseline data collection" template.</v>
      </c>
      <c r="F90" s="1116"/>
      <c r="G90" s="1116"/>
      <c r="H90" s="1116"/>
      <c r="I90" s="1116"/>
      <c r="J90" s="1116"/>
      <c r="K90" s="1116"/>
      <c r="L90" s="1116"/>
      <c r="M90" s="1116"/>
      <c r="N90" s="1117"/>
      <c r="P90" s="301"/>
      <c r="R90" s="306"/>
    </row>
    <row r="91" spans="1:23" s="23" customFormat="1" ht="12.75" customHeight="1" x14ac:dyDescent="0.2">
      <c r="A91" s="26"/>
      <c r="B91" s="479"/>
      <c r="C91" s="276"/>
      <c r="D91" s="275"/>
      <c r="E91" s="920" t="str">
        <f>Translations!$B$320</f>
        <v>If relevant, an automatically generated message will appear here demanding the input needed for taking into account the exchangeability of fuels and electricity.</v>
      </c>
      <c r="F91" s="921"/>
      <c r="G91" s="921"/>
      <c r="H91" s="921"/>
      <c r="I91" s="921"/>
      <c r="J91" s="921"/>
      <c r="K91" s="921"/>
      <c r="L91" s="921"/>
      <c r="M91" s="921"/>
      <c r="N91" s="1081"/>
      <c r="O91" s="40"/>
      <c r="P91" s="26"/>
      <c r="Q91" s="26"/>
      <c r="R91" s="27"/>
      <c r="S91" s="27"/>
      <c r="T91" s="21"/>
      <c r="U91" s="21"/>
      <c r="V91" s="295"/>
      <c r="W91" s="295"/>
    </row>
    <row r="92" spans="1:23" s="23" customFormat="1" ht="25.5" customHeight="1" x14ac:dyDescent="0.2">
      <c r="A92" s="26"/>
      <c r="B92" s="479"/>
      <c r="C92" s="276"/>
      <c r="D92" s="275"/>
      <c r="E92" s="920" t="str">
        <f>Translations!$B$321</f>
        <v>According to Article 21 of the FAR the "relevant electricity consumption" needs to be described taking into account the sub-installation's system boundaries as listed in Annex I of the FAR.</v>
      </c>
      <c r="F92" s="921"/>
      <c r="G92" s="921"/>
      <c r="H92" s="921"/>
      <c r="I92" s="921"/>
      <c r="J92" s="921"/>
      <c r="K92" s="921"/>
      <c r="L92" s="921"/>
      <c r="M92" s="921"/>
      <c r="N92" s="1081"/>
      <c r="O92" s="40"/>
      <c r="P92" s="27"/>
      <c r="Q92" s="26"/>
      <c r="R92" s="27"/>
      <c r="S92" s="27"/>
      <c r="T92" s="21"/>
      <c r="U92" s="21"/>
      <c r="V92" s="21"/>
      <c r="W92" s="21"/>
    </row>
    <row r="93" spans="1:23" ht="12.75" customHeight="1" x14ac:dyDescent="0.2">
      <c r="C93" s="270"/>
      <c r="D93" s="496" t="s">
        <v>152</v>
      </c>
      <c r="E93" s="967" t="str">
        <f>Translations!$B$249</f>
        <v>Information on the methodology applied</v>
      </c>
      <c r="F93" s="967"/>
      <c r="G93" s="967"/>
      <c r="H93" s="967"/>
      <c r="I93" s="967"/>
      <c r="J93" s="967"/>
      <c r="K93" s="967"/>
      <c r="L93" s="967"/>
      <c r="M93" s="967"/>
      <c r="N93" s="1072"/>
      <c r="P93" s="301"/>
      <c r="T93" s="21"/>
    </row>
    <row r="94" spans="1:23" ht="12.75" customHeight="1" x14ac:dyDescent="0.2">
      <c r="C94" s="270"/>
      <c r="D94" s="496"/>
      <c r="E94" s="920" t="str">
        <f>Translations!$B$250</f>
        <v>Please select below:</v>
      </c>
      <c r="F94" s="921"/>
      <c r="G94" s="921"/>
      <c r="H94" s="921"/>
      <c r="I94" s="921"/>
      <c r="J94" s="921"/>
      <c r="K94" s="921"/>
      <c r="L94" s="921"/>
      <c r="M94" s="921"/>
      <c r="N94" s="1081"/>
    </row>
    <row r="95" spans="1:23" ht="12.75" customHeight="1" x14ac:dyDescent="0.2">
      <c r="C95" s="270"/>
      <c r="D95" s="496"/>
      <c r="E95" s="272" t="s">
        <v>303</v>
      </c>
      <c r="F95" s="954" t="str">
        <f>Translations!$B$270</f>
        <v>the data source used for the energy flows pursuant to section 4.5 of Annex VII of the FAR.</v>
      </c>
      <c r="G95" s="966"/>
      <c r="H95" s="966"/>
      <c r="I95" s="966"/>
      <c r="J95" s="966"/>
      <c r="K95" s="966"/>
      <c r="L95" s="966"/>
      <c r="M95" s="966"/>
      <c r="N95" s="1114"/>
    </row>
    <row r="96" spans="1:23" ht="25.5" customHeight="1" thickBot="1" x14ac:dyDescent="0.25">
      <c r="C96" s="270"/>
      <c r="D96" s="496"/>
      <c r="E96" s="272"/>
      <c r="F96" s="954"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96" s="966"/>
      <c r="H96" s="966"/>
      <c r="I96" s="966"/>
      <c r="J96" s="966"/>
      <c r="K96" s="966"/>
      <c r="L96" s="966"/>
      <c r="M96" s="966"/>
      <c r="N96" s="1114"/>
    </row>
    <row r="97" spans="3:23" s="294" customFormat="1" ht="25.5" customHeight="1" thickBot="1" x14ac:dyDescent="0.25">
      <c r="C97" s="270"/>
      <c r="D97" s="40"/>
      <c r="E97" s="496"/>
      <c r="F97" s="40"/>
      <c r="G97" s="40"/>
      <c r="H97" s="40"/>
      <c r="I97" s="968" t="str">
        <f>Translations!$B$254</f>
        <v>Data source</v>
      </c>
      <c r="J97" s="968"/>
      <c r="K97" s="968" t="str">
        <f>Translations!$B$255</f>
        <v>Other data source (if applicable)</v>
      </c>
      <c r="L97" s="968"/>
      <c r="M97" s="968" t="str">
        <f>Translations!$B$255</f>
        <v>Other data source (if applicable)</v>
      </c>
      <c r="N97" s="968"/>
      <c r="O97" s="40"/>
      <c r="P97" s="295"/>
      <c r="Q97" s="295"/>
      <c r="R97" s="295"/>
      <c r="S97" s="295"/>
      <c r="T97" s="295"/>
      <c r="U97" s="301"/>
      <c r="V97" s="301"/>
      <c r="W97" s="318" t="s">
        <v>457</v>
      </c>
    </row>
    <row r="98" spans="3:23" s="294" customFormat="1" ht="12.75" customHeight="1" x14ac:dyDescent="0.2">
      <c r="C98" s="270"/>
      <c r="D98" s="40"/>
      <c r="E98" s="496" t="s">
        <v>908</v>
      </c>
      <c r="F98" s="975" t="str">
        <f>Translations!$B$322</f>
        <v>Relevant electricity consumption</v>
      </c>
      <c r="G98" s="975"/>
      <c r="H98" s="976"/>
      <c r="I98" s="1056"/>
      <c r="J98" s="1056"/>
      <c r="K98" s="1002"/>
      <c r="L98" s="1002"/>
      <c r="M98" s="1002"/>
      <c r="N98" s="1002"/>
      <c r="O98" s="40"/>
      <c r="P98" s="295"/>
      <c r="Q98" s="295"/>
      <c r="R98" s="295"/>
      <c r="S98" s="295"/>
      <c r="T98" s="295"/>
      <c r="U98" s="301"/>
      <c r="V98" s="301"/>
      <c r="W98" s="302" t="b">
        <f>IF(I30&lt;&gt;"",IF(INDEX(EUconst_BMlistElExchangability,MATCH(I30,EUconst_BMlistNames,0))=TRUE,FALSE,TRUE),FALSE)</f>
        <v>0</v>
      </c>
    </row>
    <row r="99" spans="3:23" s="294" customFormat="1" ht="5.0999999999999996" customHeight="1" x14ac:dyDescent="0.2">
      <c r="C99" s="270"/>
      <c r="D99" s="496"/>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2">
      <c r="C100" s="270"/>
      <c r="D100" s="496"/>
      <c r="E100" s="137" t="s">
        <v>909</v>
      </c>
      <c r="F100" s="993" t="str">
        <f>Translations!$B$257</f>
        <v>Description of the methodology applied</v>
      </c>
      <c r="G100" s="993"/>
      <c r="H100" s="993"/>
      <c r="I100" s="993"/>
      <c r="J100" s="993"/>
      <c r="K100" s="993"/>
      <c r="L100" s="993"/>
      <c r="M100" s="993"/>
      <c r="N100" s="1071"/>
      <c r="O100" s="40"/>
      <c r="P100" s="295"/>
      <c r="Q100" s="295"/>
      <c r="R100" s="295"/>
      <c r="S100" s="295"/>
      <c r="T100" s="295"/>
      <c r="U100" s="295"/>
      <c r="V100" s="295"/>
      <c r="W100" s="304"/>
    </row>
    <row r="101" spans="3:23" s="294" customFormat="1" ht="5.0999999999999996" customHeight="1" x14ac:dyDescent="0.2">
      <c r="C101" s="270"/>
      <c r="D101" s="40"/>
      <c r="E101" s="272"/>
      <c r="F101" s="498"/>
      <c r="G101" s="499"/>
      <c r="H101" s="499"/>
      <c r="I101" s="499"/>
      <c r="J101" s="499"/>
      <c r="K101" s="499"/>
      <c r="L101" s="499"/>
      <c r="M101" s="499"/>
      <c r="N101" s="506"/>
      <c r="O101" s="40"/>
      <c r="P101" s="295"/>
      <c r="Q101" s="295"/>
      <c r="R101" s="295"/>
      <c r="S101" s="295"/>
      <c r="T101" s="295"/>
      <c r="U101" s="295"/>
      <c r="V101" s="295"/>
      <c r="W101" s="304"/>
    </row>
    <row r="102" spans="3:23" s="294" customFormat="1" ht="12.75" customHeight="1" x14ac:dyDescent="0.2">
      <c r="C102" s="270"/>
      <c r="D102" s="496"/>
      <c r="E102" s="137"/>
      <c r="F102" s="1026" t="str">
        <f>IF(AND(I30&lt;&gt;"",J89=""),HYPERLINK("#" &amp; Q102,EUConst_MsgDescription),"")</f>
        <v/>
      </c>
      <c r="G102" s="1004"/>
      <c r="H102" s="1004"/>
      <c r="I102" s="1004"/>
      <c r="J102" s="1004"/>
      <c r="K102" s="1004"/>
      <c r="L102" s="1004"/>
      <c r="M102" s="1004"/>
      <c r="N102" s="1005"/>
      <c r="O102" s="40"/>
      <c r="P102" s="26" t="s">
        <v>481</v>
      </c>
      <c r="Q102" s="477" t="str">
        <f>"#"&amp;ADDRESS(ROW($C$10),COLUMN($C$10))</f>
        <v>#$C$10</v>
      </c>
      <c r="R102" s="295"/>
      <c r="S102" s="295"/>
      <c r="T102" s="295"/>
      <c r="U102" s="295"/>
      <c r="V102" s="295"/>
      <c r="W102" s="304"/>
    </row>
    <row r="103" spans="3:23" s="294" customFormat="1" ht="5.0999999999999996" customHeight="1" x14ac:dyDescent="0.2">
      <c r="C103" s="270"/>
      <c r="D103" s="496"/>
      <c r="E103" s="28"/>
      <c r="F103" s="1069"/>
      <c r="G103" s="1069"/>
      <c r="H103" s="1069"/>
      <c r="I103" s="1069"/>
      <c r="J103" s="1069"/>
      <c r="K103" s="1069"/>
      <c r="L103" s="1069"/>
      <c r="M103" s="1069"/>
      <c r="N103" s="1070"/>
      <c r="O103" s="40"/>
      <c r="P103" s="301"/>
      <c r="Q103" s="295"/>
      <c r="R103" s="295"/>
      <c r="S103" s="295"/>
      <c r="T103" s="295"/>
      <c r="U103" s="295"/>
      <c r="V103" s="295"/>
      <c r="W103" s="304"/>
    </row>
    <row r="104" spans="3:23" s="294" customFormat="1" ht="50.1" customHeight="1" x14ac:dyDescent="0.2">
      <c r="C104" s="270"/>
      <c r="D104" s="28"/>
      <c r="E104" s="317"/>
      <c r="F104" s="1052"/>
      <c r="G104" s="1053"/>
      <c r="H104" s="1053"/>
      <c r="I104" s="1053"/>
      <c r="J104" s="1053"/>
      <c r="K104" s="1053"/>
      <c r="L104" s="1053"/>
      <c r="M104" s="1053"/>
      <c r="N104" s="1054"/>
      <c r="O104" s="40"/>
      <c r="P104" s="295"/>
      <c r="Q104" s="295"/>
      <c r="R104" s="295"/>
      <c r="S104" s="295"/>
      <c r="T104" s="295"/>
      <c r="U104" s="295"/>
      <c r="V104" s="295"/>
      <c r="W104" s="303" t="b">
        <f>W98</f>
        <v>0</v>
      </c>
    </row>
    <row r="105" spans="3:23" s="294" customFormat="1" ht="5.0999999999999996" customHeight="1" x14ac:dyDescent="0.2">
      <c r="C105" s="270"/>
      <c r="D105" s="496"/>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2">
      <c r="C106" s="270"/>
      <c r="D106" s="496"/>
      <c r="E106" s="137"/>
      <c r="F106" s="998" t="str">
        <f>Translations!$B$210</f>
        <v>Reference to external files, if relevant</v>
      </c>
      <c r="G106" s="998"/>
      <c r="H106" s="998"/>
      <c r="I106" s="998"/>
      <c r="J106" s="998"/>
      <c r="K106" s="934"/>
      <c r="L106" s="934"/>
      <c r="M106" s="934"/>
      <c r="N106" s="934"/>
      <c r="O106" s="40"/>
      <c r="P106" s="295"/>
      <c r="Q106" s="295"/>
      <c r="R106" s="295"/>
      <c r="S106" s="295"/>
      <c r="T106" s="295"/>
      <c r="U106" s="295"/>
      <c r="V106" s="295"/>
      <c r="W106" s="303" t="b">
        <f>W104</f>
        <v>0</v>
      </c>
    </row>
    <row r="107" spans="3:23" s="294" customFormat="1" ht="5.0999999999999996" customHeight="1" x14ac:dyDescent="0.2">
      <c r="C107" s="270"/>
      <c r="D107" s="496"/>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12.75" customHeight="1" x14ac:dyDescent="0.2">
      <c r="C108" s="270"/>
      <c r="D108" s="496" t="s">
        <v>153</v>
      </c>
      <c r="E108" s="982" t="str">
        <f>Translations!$B$258</f>
        <v>The hierarchical order has been followed?</v>
      </c>
      <c r="F108" s="982"/>
      <c r="G108" s="982"/>
      <c r="H108" s="983"/>
      <c r="I108" s="312"/>
      <c r="J108" s="319" t="str">
        <f>Translations!$B$259</f>
        <v xml:space="preserve"> If not, why?</v>
      </c>
      <c r="K108" s="977"/>
      <c r="L108" s="978"/>
      <c r="M108" s="978"/>
      <c r="N108" s="984"/>
      <c r="O108" s="40"/>
      <c r="P108" s="295"/>
      <c r="Q108" s="295"/>
      <c r="R108" s="295"/>
      <c r="S108" s="295"/>
      <c r="T108" s="295"/>
      <c r="U108" s="295"/>
      <c r="V108" s="309" t="b">
        <f>W106</f>
        <v>0</v>
      </c>
      <c r="W108" s="310" t="b">
        <f>OR(W106,AND(I108&lt;&gt;"",I108=TRUE))</f>
        <v>0</v>
      </c>
    </row>
    <row r="109" spans="3:23" s="294" customFormat="1" ht="25.5" customHeight="1" x14ac:dyDescent="0.2">
      <c r="C109" s="270"/>
      <c r="D109" s="40"/>
      <c r="E109" s="920"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109" s="921"/>
      <c r="G109" s="921"/>
      <c r="H109" s="921"/>
      <c r="I109" s="921"/>
      <c r="J109" s="921"/>
      <c r="K109" s="921"/>
      <c r="L109" s="921"/>
      <c r="M109" s="921"/>
      <c r="N109" s="1081"/>
      <c r="O109" s="40"/>
      <c r="P109" s="295"/>
      <c r="Q109" s="295"/>
      <c r="R109" s="295"/>
      <c r="S109" s="295"/>
      <c r="T109" s="295"/>
      <c r="U109" s="295"/>
      <c r="V109" s="295"/>
      <c r="W109" s="320"/>
    </row>
    <row r="110" spans="3:23" s="294" customFormat="1" ht="12.75" customHeight="1" x14ac:dyDescent="0.2">
      <c r="C110" s="270"/>
      <c r="D110" s="496"/>
      <c r="E110" s="272" t="s">
        <v>303</v>
      </c>
      <c r="F110" s="954" t="str">
        <f>Translations!$B$261</f>
        <v>Uncertainty assessment: other data sources lead to lower uncertainty according to the simplified uncertainty assessment pursuant to Article 7(2) of the FAR.</v>
      </c>
      <c r="G110" s="966"/>
      <c r="H110" s="966"/>
      <c r="I110" s="966"/>
      <c r="J110" s="966"/>
      <c r="K110" s="966"/>
      <c r="L110" s="966"/>
      <c r="M110" s="966"/>
      <c r="N110" s="1114"/>
      <c r="O110" s="40"/>
      <c r="P110" s="295"/>
      <c r="Q110" s="295"/>
      <c r="R110" s="295"/>
      <c r="S110" s="295"/>
      <c r="T110" s="295"/>
      <c r="U110" s="295"/>
      <c r="V110" s="295"/>
      <c r="W110" s="304"/>
    </row>
    <row r="111" spans="3:23" s="294" customFormat="1" ht="12.75" customHeight="1" x14ac:dyDescent="0.2">
      <c r="C111" s="270"/>
      <c r="D111" s="496"/>
      <c r="E111" s="272" t="s">
        <v>303</v>
      </c>
      <c r="F111" s="954" t="str">
        <f>Translations!$B$262</f>
        <v>Technical infeasibility: the use of better data sources is technical infeasible.</v>
      </c>
      <c r="G111" s="966"/>
      <c r="H111" s="966"/>
      <c r="I111" s="966"/>
      <c r="J111" s="966"/>
      <c r="K111" s="966"/>
      <c r="L111" s="966"/>
      <c r="M111" s="966"/>
      <c r="N111" s="1114"/>
      <c r="O111" s="40"/>
      <c r="P111" s="295"/>
      <c r="Q111" s="295"/>
      <c r="R111" s="295"/>
      <c r="S111" s="295"/>
      <c r="T111" s="295"/>
      <c r="U111" s="295"/>
      <c r="V111" s="295"/>
      <c r="W111" s="304"/>
    </row>
    <row r="112" spans="3:23" s="294" customFormat="1" ht="12.75" customHeight="1" x14ac:dyDescent="0.2">
      <c r="C112" s="270"/>
      <c r="D112" s="496"/>
      <c r="E112" s="272" t="s">
        <v>303</v>
      </c>
      <c r="F112" s="954" t="str">
        <f>Translations!$B$263</f>
        <v>Unreasonable costs: the use of better data sources would incur unreasonable costs.</v>
      </c>
      <c r="G112" s="966"/>
      <c r="H112" s="966"/>
      <c r="I112" s="966"/>
      <c r="J112" s="966"/>
      <c r="K112" s="966"/>
      <c r="L112" s="966"/>
      <c r="M112" s="966"/>
      <c r="N112" s="1114"/>
      <c r="O112" s="40"/>
      <c r="P112" s="295"/>
      <c r="Q112" s="295"/>
      <c r="R112" s="295"/>
      <c r="S112" s="295"/>
      <c r="T112" s="295"/>
      <c r="U112" s="295"/>
      <c r="V112" s="295"/>
      <c r="W112" s="304"/>
    </row>
    <row r="113" spans="3:23" s="294" customFormat="1" ht="5.0999999999999996" customHeight="1" x14ac:dyDescent="0.2">
      <c r="C113" s="270"/>
      <c r="D113" s="40"/>
      <c r="E113" s="502"/>
      <c r="F113" s="502"/>
      <c r="G113" s="502"/>
      <c r="H113" s="502"/>
      <c r="I113" s="502"/>
      <c r="J113" s="502"/>
      <c r="K113" s="502"/>
      <c r="L113" s="502"/>
      <c r="M113" s="502"/>
      <c r="N113" s="397"/>
      <c r="O113" s="40"/>
      <c r="P113" s="295"/>
      <c r="Q113" s="295"/>
      <c r="R113" s="295"/>
      <c r="S113" s="295"/>
      <c r="T113" s="295"/>
      <c r="U113" s="295"/>
      <c r="V113" s="295"/>
      <c r="W113" s="304"/>
    </row>
    <row r="114" spans="3:23" s="294" customFormat="1" ht="12.75" customHeight="1" x14ac:dyDescent="0.2">
      <c r="C114" s="270"/>
      <c r="D114" s="496"/>
      <c r="E114" s="496"/>
      <c r="F114" s="993" t="str">
        <f>Translations!$B$264</f>
        <v>Further details on any deviation from the hierarchy</v>
      </c>
      <c r="G114" s="993"/>
      <c r="H114" s="993"/>
      <c r="I114" s="993"/>
      <c r="J114" s="993"/>
      <c r="K114" s="993"/>
      <c r="L114" s="993"/>
      <c r="M114" s="993"/>
      <c r="N114" s="1071"/>
      <c r="O114" s="40"/>
      <c r="P114" s="295"/>
      <c r="Q114" s="295"/>
      <c r="R114" s="295"/>
      <c r="S114" s="295"/>
      <c r="T114" s="295"/>
      <c r="U114" s="295"/>
      <c r="V114" s="295"/>
      <c r="W114" s="304"/>
    </row>
    <row r="115" spans="3:23" s="294" customFormat="1" ht="25.5" customHeight="1" thickBot="1" x14ac:dyDescent="0.25">
      <c r="C115" s="270"/>
      <c r="D115" s="40"/>
      <c r="E115" s="496"/>
      <c r="F115" s="994"/>
      <c r="G115" s="995"/>
      <c r="H115" s="995"/>
      <c r="I115" s="995"/>
      <c r="J115" s="995"/>
      <c r="K115" s="995"/>
      <c r="L115" s="995"/>
      <c r="M115" s="995"/>
      <c r="N115" s="996"/>
      <c r="O115" s="40"/>
      <c r="P115" s="295"/>
      <c r="Q115" s="295"/>
      <c r="R115" s="295"/>
      <c r="S115" s="295"/>
      <c r="T115" s="295"/>
      <c r="U115" s="295"/>
      <c r="V115" s="295"/>
      <c r="W115" s="321" t="b">
        <f>W108</f>
        <v>0</v>
      </c>
    </row>
    <row r="116" spans="3:23" s="294" customFormat="1" ht="5.0999999999999996" customHeight="1" x14ac:dyDescent="0.2">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0999999999999996" customHeight="1" x14ac:dyDescent="0.2">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12.75" customHeight="1" x14ac:dyDescent="0.2">
      <c r="C118" s="447"/>
      <c r="D118" s="448" t="s">
        <v>149</v>
      </c>
      <c r="E118" s="1058" t="str">
        <f>Translations!$B$324</f>
        <v>Are measurable heat flows imported from non-ETS installations or entities relevant?</v>
      </c>
      <c r="F118" s="1058"/>
      <c r="G118" s="1058"/>
      <c r="H118" s="1058"/>
      <c r="I118" s="1058"/>
      <c r="J118" s="1058"/>
      <c r="K118" s="1058"/>
      <c r="L118" s="1058"/>
      <c r="M118" s="1048"/>
      <c r="N118" s="1048"/>
      <c r="O118" s="40"/>
      <c r="P118" s="301"/>
      <c r="Q118" s="295"/>
      <c r="R118" s="306"/>
      <c r="S118" s="295"/>
      <c r="T118" s="295"/>
      <c r="U118" s="295"/>
      <c r="V118" s="295"/>
      <c r="W118" s="295"/>
    </row>
    <row r="119" spans="3:23" s="294" customFormat="1" ht="25.5" customHeight="1" x14ac:dyDescent="0.2">
      <c r="C119" s="447"/>
      <c r="D119" s="449"/>
      <c r="E119" s="1115" t="str">
        <f>Translations!$B$325</f>
        <v>For the specific purpose of the NIMs data collection, this section should cover all data provided in section F.(d)  and F.(k).iv in the "baseline data collection" template.</v>
      </c>
      <c r="F119" s="1116"/>
      <c r="G119" s="1116"/>
      <c r="H119" s="1116"/>
      <c r="I119" s="1116"/>
      <c r="J119" s="1116"/>
      <c r="K119" s="1116"/>
      <c r="L119" s="1116"/>
      <c r="M119" s="1116"/>
      <c r="N119" s="1117"/>
      <c r="O119" s="40"/>
      <c r="P119" s="301"/>
      <c r="Q119" s="295"/>
      <c r="R119" s="306"/>
      <c r="S119" s="295"/>
      <c r="T119" s="295"/>
      <c r="U119" s="295"/>
      <c r="V119" s="295"/>
      <c r="W119" s="295"/>
    </row>
    <row r="120" spans="3:23" s="294" customFormat="1" ht="12.75" customHeight="1" x14ac:dyDescent="0.2">
      <c r="C120" s="447"/>
      <c r="D120" s="23"/>
      <c r="E120" s="954" t="str">
        <f>Translations!$B$326</f>
        <v>Pursuant to Article 21 of the FAR, an amount of emissions has to be deducted from the preliminary annual allocation from product-benchmark sub-installations.</v>
      </c>
      <c r="F120" s="955"/>
      <c r="G120" s="955"/>
      <c r="H120" s="955"/>
      <c r="I120" s="955"/>
      <c r="J120" s="955"/>
      <c r="K120" s="955"/>
      <c r="L120" s="955"/>
      <c r="M120" s="955"/>
      <c r="N120" s="1118"/>
      <c r="O120" s="40"/>
      <c r="P120" s="301"/>
      <c r="Q120" s="295"/>
      <c r="R120" s="306"/>
      <c r="S120" s="295"/>
      <c r="T120" s="295"/>
      <c r="U120" s="295"/>
      <c r="V120" s="295"/>
      <c r="W120" s="295"/>
    </row>
    <row r="121" spans="3:23" s="294" customFormat="1" ht="12.75" customHeight="1" x14ac:dyDescent="0.2">
      <c r="C121" s="447"/>
      <c r="D121" s="23"/>
      <c r="E121" s="954" t="str">
        <f>Translations!$B$327</f>
        <v>This should also include any heat from nitric acid pursuant to Article 16(5) of the FAR.</v>
      </c>
      <c r="F121" s="955"/>
      <c r="G121" s="955"/>
      <c r="H121" s="955"/>
      <c r="I121" s="955"/>
      <c r="J121" s="955"/>
      <c r="K121" s="955"/>
      <c r="L121" s="955"/>
      <c r="M121" s="955"/>
      <c r="N121" s="1118"/>
      <c r="O121" s="40"/>
      <c r="P121" s="301"/>
      <c r="Q121" s="295"/>
      <c r="R121" s="306"/>
      <c r="S121" s="295"/>
      <c r="T121" s="295"/>
      <c r="U121" s="295"/>
      <c r="V121" s="295"/>
      <c r="W121" s="295"/>
    </row>
    <row r="122" spans="3:23" s="294" customFormat="1" ht="5.0999999999999996" customHeight="1" x14ac:dyDescent="0.2">
      <c r="C122" s="447"/>
      <c r="D122" s="23"/>
      <c r="E122" s="507"/>
      <c r="F122" s="507"/>
      <c r="G122" s="507"/>
      <c r="H122" s="507"/>
      <c r="I122" s="507"/>
      <c r="J122" s="507"/>
      <c r="K122" s="507"/>
      <c r="L122" s="507"/>
      <c r="M122" s="507"/>
      <c r="N122" s="511"/>
      <c r="O122" s="40"/>
      <c r="P122" s="301"/>
      <c r="Q122" s="295"/>
      <c r="R122" s="306"/>
      <c r="S122" s="295"/>
      <c r="T122" s="295"/>
      <c r="U122" s="295"/>
      <c r="V122" s="295"/>
      <c r="W122" s="295"/>
    </row>
    <row r="123" spans="3:23" s="294" customFormat="1" ht="12.75" customHeight="1" x14ac:dyDescent="0.2">
      <c r="C123" s="447"/>
      <c r="D123" s="23"/>
      <c r="E123" s="23"/>
      <c r="F123" s="1059" t="str">
        <f>Translations!$B$257</f>
        <v>Description of the methodology applied</v>
      </c>
      <c r="G123" s="1059"/>
      <c r="H123" s="1059"/>
      <c r="I123" s="1059"/>
      <c r="J123" s="1059"/>
      <c r="K123" s="1059"/>
      <c r="L123" s="1059"/>
      <c r="M123" s="1059"/>
      <c r="N123" s="1060"/>
      <c r="O123" s="40"/>
      <c r="P123" s="301"/>
      <c r="Q123" s="295"/>
      <c r="R123" s="306"/>
      <c r="S123" s="295"/>
      <c r="T123" s="295"/>
      <c r="U123" s="295"/>
      <c r="V123" s="295"/>
      <c r="W123" s="295"/>
    </row>
    <row r="124" spans="3:23" s="294" customFormat="1" ht="5.0999999999999996" customHeight="1" thickBot="1" x14ac:dyDescent="0.25">
      <c r="C124" s="447"/>
      <c r="D124" s="23"/>
      <c r="E124" s="272"/>
      <c r="F124" s="450"/>
      <c r="G124" s="451"/>
      <c r="H124" s="451"/>
      <c r="I124" s="451"/>
      <c r="J124" s="451"/>
      <c r="K124" s="451"/>
      <c r="L124" s="451"/>
      <c r="M124" s="451"/>
      <c r="N124" s="452"/>
      <c r="O124" s="40"/>
      <c r="P124" s="295"/>
      <c r="Q124" s="295"/>
      <c r="R124" s="295"/>
      <c r="S124" s="295"/>
      <c r="T124" s="295"/>
      <c r="U124" s="295"/>
      <c r="V124" s="295"/>
      <c r="W124" s="295"/>
    </row>
    <row r="125" spans="3:23" s="294" customFormat="1" ht="12.75" customHeight="1" x14ac:dyDescent="0.2">
      <c r="C125" s="447"/>
      <c r="D125" s="449"/>
      <c r="E125" s="453"/>
      <c r="F125" s="1026" t="str">
        <f>IF(I30&lt;&gt;"",HYPERLINK("#" &amp; Q125,EUConst_MsgDescription),"")</f>
        <v/>
      </c>
      <c r="G125" s="1004"/>
      <c r="H125" s="1004"/>
      <c r="I125" s="1004"/>
      <c r="J125" s="1004"/>
      <c r="K125" s="1004"/>
      <c r="L125" s="1004"/>
      <c r="M125" s="1004"/>
      <c r="N125" s="1005"/>
      <c r="O125" s="40"/>
      <c r="P125" s="26" t="s">
        <v>481</v>
      </c>
      <c r="Q125" s="477" t="str">
        <f>"#"&amp;ADDRESS(ROW($C$10),COLUMN($C$10))</f>
        <v>#$C$10</v>
      </c>
      <c r="R125" s="295"/>
      <c r="S125" s="295"/>
      <c r="T125" s="295"/>
      <c r="U125" s="295"/>
      <c r="V125" s="295"/>
      <c r="W125" s="318" t="s">
        <v>457</v>
      </c>
    </row>
    <row r="126" spans="3:23" s="294" customFormat="1" ht="12.75" customHeight="1" thickBot="1" x14ac:dyDescent="0.25">
      <c r="C126" s="447"/>
      <c r="D126" s="449"/>
      <c r="E126" s="453"/>
      <c r="F126" s="1061" t="str">
        <f>Translations!$B$328</f>
        <v>Please describe how it is determined that the heat is from non-ETS origin and that it is consumed within the system boundaries of this sub-installation.</v>
      </c>
      <c r="G126" s="1062"/>
      <c r="H126" s="1062"/>
      <c r="I126" s="1062"/>
      <c r="J126" s="1062"/>
      <c r="K126" s="1062"/>
      <c r="L126" s="1062"/>
      <c r="M126" s="1062"/>
      <c r="N126" s="1063"/>
      <c r="O126" s="40"/>
      <c r="P126" s="26"/>
      <c r="Q126" s="295"/>
      <c r="R126" s="295"/>
      <c r="S126" s="295"/>
      <c r="T126" s="295"/>
      <c r="U126" s="295"/>
      <c r="V126" s="295"/>
      <c r="W126" s="304"/>
    </row>
    <row r="127" spans="3:23" s="294" customFormat="1" ht="50.1" customHeight="1" thickBot="1" x14ac:dyDescent="0.25">
      <c r="C127" s="447"/>
      <c r="D127" s="23"/>
      <c r="E127" s="23"/>
      <c r="F127" s="994"/>
      <c r="G127" s="995"/>
      <c r="H127" s="995"/>
      <c r="I127" s="995"/>
      <c r="J127" s="995"/>
      <c r="K127" s="995"/>
      <c r="L127" s="995"/>
      <c r="M127" s="995"/>
      <c r="N127" s="996"/>
      <c r="O127" s="40"/>
      <c r="P127" s="301"/>
      <c r="Q127" s="295"/>
      <c r="R127" s="306"/>
      <c r="S127" s="295"/>
      <c r="T127" s="295"/>
      <c r="U127" s="295"/>
      <c r="V127" s="306"/>
      <c r="W127" s="514" t="b">
        <f>OR(W118,AND(M118&lt;&gt;"",M118=FALSE))</f>
        <v>0</v>
      </c>
    </row>
    <row r="128" spans="3:23" s="294" customFormat="1" ht="5.0999999999999996" customHeight="1" x14ac:dyDescent="0.2">
      <c r="C128" s="447"/>
      <c r="D128" s="449"/>
      <c r="E128" s="454"/>
      <c r="F128" s="510"/>
      <c r="G128" s="510"/>
      <c r="H128" s="510"/>
      <c r="I128" s="510"/>
      <c r="J128" s="510"/>
      <c r="K128" s="510"/>
      <c r="L128" s="510"/>
      <c r="M128" s="510"/>
      <c r="N128" s="456"/>
      <c r="O128" s="40"/>
      <c r="P128" s="301"/>
      <c r="Q128" s="295"/>
      <c r="R128" s="306"/>
      <c r="S128" s="295"/>
      <c r="T128" s="295"/>
      <c r="U128" s="295"/>
      <c r="V128" s="295"/>
      <c r="W128" s="295"/>
    </row>
    <row r="129" spans="3:23" s="294" customFormat="1" ht="12.75" customHeight="1" x14ac:dyDescent="0.2">
      <c r="C129" s="457"/>
      <c r="D129" s="458"/>
      <c r="E129" s="458"/>
      <c r="F129" s="458"/>
      <c r="G129" s="458"/>
      <c r="H129" s="458"/>
      <c r="I129" s="458"/>
      <c r="J129" s="458"/>
      <c r="K129" s="458"/>
      <c r="L129" s="458"/>
      <c r="M129" s="458"/>
      <c r="N129" s="459"/>
      <c r="O129" s="40"/>
      <c r="P129" s="295"/>
      <c r="Q129" s="295"/>
      <c r="R129" s="295"/>
      <c r="S129" s="295"/>
      <c r="T129" s="295"/>
      <c r="U129" s="295"/>
      <c r="V129" s="295"/>
      <c r="W129" s="295"/>
    </row>
    <row r="130" spans="3:23" s="294" customFormat="1" ht="15" customHeight="1" x14ac:dyDescent="0.2">
      <c r="C130" s="403"/>
      <c r="D130" s="1064" t="str">
        <f>Translations!$B$329</f>
        <v>Data required for the determination of the benchmark improvement rate pursuant to Article 10a(2) of the Directive</v>
      </c>
      <c r="E130" s="1065"/>
      <c r="F130" s="1065"/>
      <c r="G130" s="1065"/>
      <c r="H130" s="1065"/>
      <c r="I130" s="1065"/>
      <c r="J130" s="1065"/>
      <c r="K130" s="1065"/>
      <c r="L130" s="1065"/>
      <c r="M130" s="1065"/>
      <c r="N130" s="1066"/>
      <c r="O130" s="40"/>
      <c r="P130" s="295"/>
      <c r="Q130" s="295"/>
      <c r="R130" s="295"/>
      <c r="S130" s="295"/>
      <c r="T130" s="295"/>
      <c r="U130" s="295"/>
      <c r="V130" s="295"/>
      <c r="W130" s="295"/>
    </row>
    <row r="131" spans="3:23" s="294" customFormat="1" ht="5.0999999999999996" customHeight="1" x14ac:dyDescent="0.2">
      <c r="C131" s="403"/>
      <c r="D131" s="404"/>
      <c r="E131" s="404"/>
      <c r="F131" s="404"/>
      <c r="G131" s="404"/>
      <c r="H131" s="404"/>
      <c r="I131" s="404"/>
      <c r="J131" s="404"/>
      <c r="K131" s="404"/>
      <c r="L131" s="404"/>
      <c r="M131" s="404"/>
      <c r="N131" s="405"/>
      <c r="O131" s="40"/>
      <c r="P131" s="295"/>
      <c r="Q131" s="295"/>
      <c r="R131" s="295"/>
      <c r="S131" s="295"/>
      <c r="T131" s="295"/>
      <c r="U131" s="295"/>
      <c r="V131" s="295"/>
      <c r="W131" s="295"/>
    </row>
    <row r="132" spans="3:23" s="294" customFormat="1" ht="12.75" customHeight="1" x14ac:dyDescent="0.2">
      <c r="C132" s="403"/>
      <c r="D132" s="406" t="s">
        <v>150</v>
      </c>
      <c r="E132" s="1067" t="str">
        <f>Translations!$B$330</f>
        <v>Directly attributable emissions</v>
      </c>
      <c r="F132" s="1067"/>
      <c r="G132" s="1067"/>
      <c r="H132" s="1067"/>
      <c r="I132" s="1067"/>
      <c r="J132" s="1067"/>
      <c r="K132" s="1067"/>
      <c r="L132" s="1067"/>
      <c r="M132" s="1067"/>
      <c r="N132" s="1068"/>
      <c r="O132" s="40"/>
      <c r="P132" s="295"/>
      <c r="Q132" s="295"/>
      <c r="R132" s="295"/>
      <c r="S132" s="295"/>
      <c r="T132" s="295"/>
      <c r="U132" s="295"/>
      <c r="V132" s="295"/>
      <c r="W132" s="295"/>
    </row>
    <row r="133" spans="3:23" s="294" customFormat="1" ht="12.75" customHeight="1" x14ac:dyDescent="0.2">
      <c r="C133" s="403"/>
      <c r="D133" s="407" t="s">
        <v>152</v>
      </c>
      <c r="E133" s="1047" t="str">
        <f>Translations!$B$331</f>
        <v>Attribution of directly attributable emissions</v>
      </c>
      <c r="F133" s="1047"/>
      <c r="G133" s="1047"/>
      <c r="H133" s="1047"/>
      <c r="I133" s="1047"/>
      <c r="J133" s="1047"/>
      <c r="K133" s="1047"/>
      <c r="L133" s="1047"/>
      <c r="M133" s="1047"/>
      <c r="N133" s="1049"/>
      <c r="O133" s="40"/>
      <c r="P133" s="301"/>
      <c r="Q133" s="295"/>
      <c r="R133" s="295"/>
      <c r="S133" s="295"/>
      <c r="T133" s="21"/>
      <c r="U133" s="295"/>
      <c r="V133" s="295"/>
      <c r="W133" s="295"/>
    </row>
    <row r="134" spans="3:23" s="294" customFormat="1" ht="12.75" customHeight="1" x14ac:dyDescent="0.2">
      <c r="C134" s="403"/>
      <c r="D134" s="406"/>
      <c r="E134" s="1111" t="str">
        <f>Translations!$B$332</f>
        <v>For the specific purpose of the NIMs data collection, this section should cover all data provided in section F.(g) in the "baseline data collection" template.</v>
      </c>
      <c r="F134" s="1112"/>
      <c r="G134" s="1112"/>
      <c r="H134" s="1112"/>
      <c r="I134" s="1112"/>
      <c r="J134" s="1112"/>
      <c r="K134" s="1112"/>
      <c r="L134" s="1112"/>
      <c r="M134" s="1112"/>
      <c r="N134" s="1113"/>
      <c r="O134" s="40"/>
      <c r="P134" s="295"/>
      <c r="Q134" s="295"/>
      <c r="R134" s="295"/>
      <c r="S134" s="295"/>
      <c r="T134" s="295"/>
      <c r="U134" s="295"/>
      <c r="V134" s="295"/>
      <c r="W134" s="295"/>
    </row>
    <row r="135" spans="3:23" s="294" customFormat="1" ht="25.5" customHeight="1" x14ac:dyDescent="0.2">
      <c r="C135" s="403"/>
      <c r="D135" s="404"/>
      <c r="E135" s="1016" t="str">
        <f>Translations!$B$333</f>
        <v>Please describe here how the emissions of source streams and emissions sources are attributed to this sub-installation in accordance with the provisions set out in section 10.1.1 of Annex VII of the FAR, taking into consideration the following exemptions:</v>
      </c>
      <c r="F135" s="1017"/>
      <c r="G135" s="1017"/>
      <c r="H135" s="1017"/>
      <c r="I135" s="1017"/>
      <c r="J135" s="1017"/>
      <c r="K135" s="1017"/>
      <c r="L135" s="1017"/>
      <c r="M135" s="1017"/>
      <c r="N135" s="1018"/>
      <c r="O135" s="40"/>
      <c r="P135" s="295"/>
      <c r="Q135" s="295"/>
      <c r="R135" s="295"/>
      <c r="S135" s="295"/>
      <c r="T135" s="295"/>
      <c r="U135" s="295"/>
      <c r="V135" s="295"/>
      <c r="W135" s="295"/>
    </row>
    <row r="136" spans="3:23" s="294" customFormat="1" ht="25.5" customHeight="1" x14ac:dyDescent="0.2">
      <c r="C136" s="403"/>
      <c r="D136" s="404"/>
      <c r="E136" s="408" t="s">
        <v>303</v>
      </c>
      <c r="F136" s="1016" t="str">
        <f>Translations!$B$334</f>
        <v>emissions attributable to measurable heat imported to or exported from this sub-installation should not be described here but under point (g) below in accordance with the provisions set out in section 10.1.2, sub-sections 4 and 5 of Annex VII of the FAR.</v>
      </c>
      <c r="G136" s="1107"/>
      <c r="H136" s="1107"/>
      <c r="I136" s="1107"/>
      <c r="J136" s="1107"/>
      <c r="K136" s="1107"/>
      <c r="L136" s="1107"/>
      <c r="M136" s="1107"/>
      <c r="N136" s="1108"/>
      <c r="O136" s="40"/>
      <c r="P136" s="295"/>
      <c r="Q136" s="295"/>
      <c r="R136" s="295"/>
      <c r="S136" s="295"/>
      <c r="T136" s="295"/>
      <c r="U136" s="295"/>
      <c r="V136" s="295"/>
      <c r="W136" s="295"/>
    </row>
    <row r="137" spans="3:23" s="294" customFormat="1" ht="25.5" customHeight="1" x14ac:dyDescent="0.2">
      <c r="C137" s="403"/>
      <c r="D137" s="404"/>
      <c r="E137" s="408" t="s">
        <v>303</v>
      </c>
      <c r="F137" s="1016" t="str">
        <f>Translations!$B$335</f>
        <v>emissions from waste gases which are IMPORTED from other installations or sub-installations and consumed in this sub-installation, should not be included here but under point (f) below.</v>
      </c>
      <c r="G137" s="1107"/>
      <c r="H137" s="1107"/>
      <c r="I137" s="1107"/>
      <c r="J137" s="1107"/>
      <c r="K137" s="1107"/>
      <c r="L137" s="1107"/>
      <c r="M137" s="1107"/>
      <c r="N137" s="1108"/>
      <c r="O137" s="40"/>
      <c r="P137" s="295"/>
      <c r="Q137" s="295"/>
      <c r="R137" s="295"/>
      <c r="S137" s="295"/>
      <c r="T137" s="295"/>
      <c r="U137" s="295"/>
      <c r="V137" s="295"/>
      <c r="W137" s="295"/>
    </row>
    <row r="138" spans="3:23" s="294" customFormat="1" ht="25.5" customHeight="1" x14ac:dyDescent="0.2">
      <c r="C138" s="403"/>
      <c r="D138" s="404"/>
      <c r="E138" s="1016" t="str">
        <f>Translations!$B$336</f>
        <v>The description should include an appropriate reference to the latest approved monitoring plan under the M&amp;R Regulation using the same names for all source streams and emissions.</v>
      </c>
      <c r="F138" s="1017"/>
      <c r="G138" s="1017"/>
      <c r="H138" s="1017"/>
      <c r="I138" s="1017"/>
      <c r="J138" s="1017"/>
      <c r="K138" s="1017"/>
      <c r="L138" s="1017"/>
      <c r="M138" s="1017"/>
      <c r="N138" s="1018"/>
      <c r="O138" s="40"/>
      <c r="P138" s="295"/>
      <c r="Q138" s="295"/>
      <c r="R138" s="295"/>
      <c r="S138" s="295"/>
      <c r="T138" s="295"/>
      <c r="U138" s="295"/>
      <c r="V138" s="295"/>
      <c r="W138" s="295"/>
    </row>
    <row r="139" spans="3:23" s="294" customFormat="1" ht="12.75" customHeight="1" x14ac:dyDescent="0.2">
      <c r="C139" s="403"/>
      <c r="D139" s="407"/>
      <c r="E139" s="412"/>
      <c r="F139" s="1026" t="str">
        <f>IF(I30&lt;&gt;"",HYPERLINK("#" &amp; Q139,EUConst_MsgDescription),"")</f>
        <v/>
      </c>
      <c r="G139" s="1004"/>
      <c r="H139" s="1004"/>
      <c r="I139" s="1004"/>
      <c r="J139" s="1004"/>
      <c r="K139" s="1004"/>
      <c r="L139" s="1004"/>
      <c r="M139" s="1004"/>
      <c r="N139" s="1005"/>
      <c r="O139" s="40"/>
      <c r="P139" s="26" t="s">
        <v>481</v>
      </c>
      <c r="Q139" s="477" t="str">
        <f>"#"&amp;ADDRESS(ROW($C$10),COLUMN($C$10))</f>
        <v>#$C$10</v>
      </c>
      <c r="R139" s="295"/>
      <c r="S139" s="295"/>
      <c r="T139" s="295"/>
      <c r="U139" s="295"/>
      <c r="V139" s="295"/>
      <c r="W139" s="295"/>
    </row>
    <row r="140" spans="3:23" s="294" customFormat="1" ht="5.0999999999999996" customHeight="1" x14ac:dyDescent="0.2">
      <c r="C140" s="403"/>
      <c r="D140" s="407"/>
      <c r="E140" s="413"/>
      <c r="F140" s="1027"/>
      <c r="G140" s="1027"/>
      <c r="H140" s="1027"/>
      <c r="I140" s="1027"/>
      <c r="J140" s="1027"/>
      <c r="K140" s="1027"/>
      <c r="L140" s="1027"/>
      <c r="M140" s="1027"/>
      <c r="N140" s="1028"/>
      <c r="O140" s="40"/>
      <c r="P140" s="301"/>
      <c r="Q140" s="295"/>
      <c r="R140" s="295"/>
      <c r="S140" s="295"/>
      <c r="T140" s="295"/>
      <c r="U140" s="295"/>
      <c r="V140" s="295"/>
      <c r="W140" s="295"/>
    </row>
    <row r="141" spans="3:23" s="294" customFormat="1" ht="50.1" customHeight="1" x14ac:dyDescent="0.2">
      <c r="C141" s="403"/>
      <c r="D141" s="404"/>
      <c r="E141" s="404"/>
      <c r="F141" s="1006"/>
      <c r="G141" s="1007"/>
      <c r="H141" s="1007"/>
      <c r="I141" s="1007"/>
      <c r="J141" s="1007"/>
      <c r="K141" s="1007"/>
      <c r="L141" s="1007"/>
      <c r="M141" s="1007"/>
      <c r="N141" s="1008"/>
      <c r="O141" s="40"/>
      <c r="P141" s="295"/>
      <c r="Q141" s="295"/>
      <c r="R141" s="295"/>
      <c r="S141" s="295"/>
      <c r="T141" s="295"/>
      <c r="U141" s="295"/>
      <c r="V141" s="295"/>
      <c r="W141" s="295"/>
    </row>
    <row r="142" spans="3:23" s="294" customFormat="1" ht="5.0999999999999996" customHeight="1" x14ac:dyDescent="0.2">
      <c r="C142" s="403"/>
      <c r="D142" s="404"/>
      <c r="E142" s="404"/>
      <c r="F142" s="404"/>
      <c r="G142" s="404"/>
      <c r="H142" s="404"/>
      <c r="I142" s="404"/>
      <c r="J142" s="404"/>
      <c r="K142" s="404"/>
      <c r="L142" s="404"/>
      <c r="M142" s="404"/>
      <c r="N142" s="405"/>
      <c r="O142" s="40"/>
      <c r="P142" s="295"/>
      <c r="Q142" s="295"/>
      <c r="R142" s="295"/>
      <c r="S142" s="295"/>
      <c r="T142" s="295"/>
      <c r="U142" s="295"/>
      <c r="V142" s="295"/>
      <c r="W142" s="295"/>
    </row>
    <row r="143" spans="3:23" s="294" customFormat="1" ht="12.75" customHeight="1" x14ac:dyDescent="0.2">
      <c r="C143" s="403"/>
      <c r="D143" s="404"/>
      <c r="E143" s="404"/>
      <c r="F143" s="1029" t="str">
        <f>Translations!$B$210</f>
        <v>Reference to external files, if relevant</v>
      </c>
      <c r="G143" s="1029"/>
      <c r="H143" s="1029"/>
      <c r="I143" s="1029"/>
      <c r="J143" s="1029"/>
      <c r="K143" s="934"/>
      <c r="L143" s="934"/>
      <c r="M143" s="934"/>
      <c r="N143" s="934"/>
      <c r="O143" s="40"/>
      <c r="P143" s="295"/>
      <c r="Q143" s="295"/>
      <c r="R143" s="295"/>
      <c r="S143" s="295"/>
      <c r="T143" s="295"/>
      <c r="U143" s="295"/>
      <c r="V143" s="295"/>
      <c r="W143" s="295"/>
    </row>
    <row r="144" spans="3:23" s="294" customFormat="1" ht="5.0999999999999996" customHeight="1" x14ac:dyDescent="0.2">
      <c r="C144" s="403"/>
      <c r="D144" s="404"/>
      <c r="E144" s="404"/>
      <c r="F144" s="414"/>
      <c r="G144" s="414"/>
      <c r="H144" s="414"/>
      <c r="I144" s="414"/>
      <c r="J144" s="414"/>
      <c r="K144" s="414"/>
      <c r="L144" s="414"/>
      <c r="M144" s="414"/>
      <c r="N144" s="415"/>
      <c r="O144" s="40"/>
      <c r="P144" s="295"/>
      <c r="Q144" s="295"/>
      <c r="R144" s="295"/>
      <c r="S144" s="295"/>
      <c r="T144" s="295"/>
      <c r="U144" s="295"/>
      <c r="V144" s="295"/>
      <c r="W144" s="295"/>
    </row>
    <row r="145" spans="3:23" s="294" customFormat="1" ht="12.75" customHeight="1" x14ac:dyDescent="0.2">
      <c r="C145" s="403"/>
      <c r="D145" s="407" t="s">
        <v>153</v>
      </c>
      <c r="E145" s="1047" t="str">
        <f>Translations!$B$337</f>
        <v>Are further internal source streams relevant?</v>
      </c>
      <c r="F145" s="1047"/>
      <c r="G145" s="1047"/>
      <c r="H145" s="1047"/>
      <c r="I145" s="1047"/>
      <c r="J145" s="1047"/>
      <c r="K145" s="1047"/>
      <c r="L145" s="1047"/>
      <c r="M145" s="1048"/>
      <c r="N145" s="1048"/>
      <c r="O145" s="40"/>
      <c r="P145" s="301"/>
      <c r="Q145" s="295"/>
      <c r="R145" s="295"/>
      <c r="S145" s="295"/>
      <c r="T145" s="21"/>
      <c r="U145" s="295"/>
      <c r="V145" s="295"/>
      <c r="W145" s="295"/>
    </row>
    <row r="146" spans="3:23" s="294" customFormat="1" ht="12.75" customHeight="1" x14ac:dyDescent="0.2">
      <c r="C146" s="403"/>
      <c r="D146" s="404"/>
      <c r="E146" s="1111" t="str">
        <f>Translations!$B$338</f>
        <v>For the specific purpose of the NIMs data collection, this section should cover all data provided in section F.(i) in the "baseline data collection" template.</v>
      </c>
      <c r="F146" s="1112"/>
      <c r="G146" s="1112"/>
      <c r="H146" s="1112"/>
      <c r="I146" s="1112"/>
      <c r="J146" s="1112"/>
      <c r="K146" s="1112"/>
      <c r="L146" s="1112"/>
      <c r="M146" s="1112"/>
      <c r="N146" s="1113"/>
      <c r="O146" s="40"/>
      <c r="P146" s="295"/>
      <c r="Q146" s="295"/>
      <c r="R146" s="295"/>
      <c r="S146" s="295"/>
      <c r="T146" s="295"/>
      <c r="U146" s="295"/>
      <c r="V146" s="295"/>
      <c r="W146" s="295"/>
    </row>
    <row r="147" spans="3:23" s="294" customFormat="1" ht="12.75" customHeight="1" x14ac:dyDescent="0.2">
      <c r="C147" s="403"/>
      <c r="D147" s="404"/>
      <c r="E147" s="1016" t="str">
        <f>Translations!$B$339</f>
        <v>If relevant, please describe below how corresponding amounts are monitored, in particular if not already covered by the monitoring plan under the M&amp;R Regulation.</v>
      </c>
      <c r="F147" s="1017"/>
      <c r="G147" s="1017"/>
      <c r="H147" s="1017"/>
      <c r="I147" s="1017"/>
      <c r="J147" s="1017"/>
      <c r="K147" s="1017"/>
      <c r="L147" s="1017"/>
      <c r="M147" s="1017"/>
      <c r="N147" s="1018"/>
      <c r="O147" s="40"/>
      <c r="P147" s="295"/>
      <c r="Q147" s="295"/>
      <c r="R147" s="295"/>
      <c r="S147" s="295"/>
      <c r="T147" s="295"/>
      <c r="U147" s="295"/>
      <c r="V147" s="295"/>
      <c r="W147" s="295"/>
    </row>
    <row r="148" spans="3:23" s="294" customFormat="1" ht="12.75" customHeight="1" x14ac:dyDescent="0.2">
      <c r="C148" s="403"/>
      <c r="D148" s="407"/>
      <c r="E148" s="1016" t="str">
        <f>Translations!$B$250</f>
        <v>Please select below:</v>
      </c>
      <c r="F148" s="1017"/>
      <c r="G148" s="1017"/>
      <c r="H148" s="1017"/>
      <c r="I148" s="1017"/>
      <c r="J148" s="1017"/>
      <c r="K148" s="1017"/>
      <c r="L148" s="1017"/>
      <c r="M148" s="1017"/>
      <c r="N148" s="1018"/>
      <c r="O148" s="40"/>
      <c r="P148" s="295"/>
      <c r="Q148" s="295"/>
      <c r="R148" s="295"/>
      <c r="S148" s="295"/>
      <c r="T148" s="295"/>
      <c r="U148" s="295"/>
      <c r="V148" s="295"/>
      <c r="W148" s="295"/>
    </row>
    <row r="149" spans="3:23" s="294" customFormat="1" ht="12.75" customHeight="1" x14ac:dyDescent="0.2">
      <c r="C149" s="403"/>
      <c r="D149" s="407"/>
      <c r="E149" s="408" t="s">
        <v>303</v>
      </c>
      <c r="F149" s="1016" t="str">
        <f>Translations!$B$340</f>
        <v>the data source used for the quantification of amounts imported or exported pursuant to section 4.4 of Annex VII of the FAR.</v>
      </c>
      <c r="G149" s="1107"/>
      <c r="H149" s="1107"/>
      <c r="I149" s="1107"/>
      <c r="J149" s="1107"/>
      <c r="K149" s="1107"/>
      <c r="L149" s="1107"/>
      <c r="M149" s="1107"/>
      <c r="N149" s="1108"/>
      <c r="O149" s="40"/>
      <c r="P149" s="295"/>
      <c r="Q149" s="295"/>
      <c r="R149" s="295"/>
      <c r="S149" s="295"/>
      <c r="T149" s="295"/>
      <c r="U149" s="295"/>
      <c r="V149" s="295"/>
      <c r="W149" s="295"/>
    </row>
    <row r="150" spans="3:23" s="294" customFormat="1" ht="12.75" customHeight="1" x14ac:dyDescent="0.2">
      <c r="C150" s="403"/>
      <c r="D150" s="407"/>
      <c r="E150" s="408" t="s">
        <v>303</v>
      </c>
      <c r="F150" s="1016" t="str">
        <f>Translations!$B$341</f>
        <v>the method used for the determination of all calculation factors pursuant section 4.6 of Annex VII of the FAR.</v>
      </c>
      <c r="G150" s="1107"/>
      <c r="H150" s="1107"/>
      <c r="I150" s="1107"/>
      <c r="J150" s="1107"/>
      <c r="K150" s="1107"/>
      <c r="L150" s="1107"/>
      <c r="M150" s="1107"/>
      <c r="N150" s="1108"/>
      <c r="O150" s="40"/>
      <c r="P150" s="295"/>
      <c r="Q150" s="295"/>
      <c r="R150" s="295"/>
      <c r="S150" s="295"/>
      <c r="T150" s="295"/>
      <c r="U150" s="295"/>
      <c r="V150" s="295"/>
      <c r="W150" s="295"/>
    </row>
    <row r="151" spans="3:23" s="294" customFormat="1" ht="25.5" customHeight="1" thickBot="1" x14ac:dyDescent="0.25">
      <c r="C151" s="403"/>
      <c r="D151" s="404"/>
      <c r="E151" s="404"/>
      <c r="F151" s="404"/>
      <c r="G151" s="404"/>
      <c r="H151" s="404"/>
      <c r="I151" s="1044" t="str">
        <f>Translations!$B$254</f>
        <v>Data source</v>
      </c>
      <c r="J151" s="1044"/>
      <c r="K151" s="1044" t="str">
        <f>Translations!$B$255</f>
        <v>Other data source (if applicable)</v>
      </c>
      <c r="L151" s="1044"/>
      <c r="M151" s="1044" t="str">
        <f>Translations!$B$255</f>
        <v>Other data source (if applicable)</v>
      </c>
      <c r="N151" s="1044"/>
      <c r="O151" s="40"/>
      <c r="P151" s="301"/>
      <c r="Q151" s="295"/>
      <c r="R151" s="295"/>
      <c r="S151" s="295"/>
      <c r="T151" s="295"/>
      <c r="U151" s="295"/>
      <c r="V151" s="295"/>
      <c r="W151" s="295" t="s">
        <v>457</v>
      </c>
    </row>
    <row r="152" spans="3:23" s="294" customFormat="1" ht="12.75" customHeight="1" x14ac:dyDescent="0.2">
      <c r="C152" s="403"/>
      <c r="D152" s="407"/>
      <c r="E152" s="412" t="s">
        <v>908</v>
      </c>
      <c r="F152" s="1051" t="str">
        <f>Translations!$B$342</f>
        <v>Amounts imported or exported</v>
      </c>
      <c r="G152" s="1055"/>
      <c r="H152" s="1055"/>
      <c r="I152" s="1056"/>
      <c r="J152" s="1056"/>
      <c r="K152" s="1002"/>
      <c r="L152" s="1002"/>
      <c r="M152" s="1002"/>
      <c r="N152" s="1002"/>
      <c r="O152" s="40"/>
      <c r="P152" s="295"/>
      <c r="Q152" s="295"/>
      <c r="R152" s="295"/>
      <c r="S152" s="295"/>
      <c r="T152" s="295"/>
      <c r="U152" s="295"/>
      <c r="V152" s="295"/>
      <c r="W152" s="302" t="b">
        <f>AND(M145&lt;&gt;"",M145=FALSE)</f>
        <v>0</v>
      </c>
    </row>
    <row r="153" spans="3:23" s="294" customFormat="1" ht="12.75" customHeight="1" x14ac:dyDescent="0.2">
      <c r="C153" s="403"/>
      <c r="D153" s="407"/>
      <c r="E153" s="412" t="s">
        <v>909</v>
      </c>
      <c r="F153" s="1051" t="str">
        <f>Translations!$B$256</f>
        <v>Energy content</v>
      </c>
      <c r="G153" s="1055"/>
      <c r="H153" s="1055"/>
      <c r="I153" s="1056"/>
      <c r="J153" s="1056"/>
      <c r="K153" s="1002"/>
      <c r="L153" s="1002"/>
      <c r="M153" s="1002"/>
      <c r="N153" s="1002"/>
      <c r="O153" s="40"/>
      <c r="P153" s="295"/>
      <c r="Q153" s="295"/>
      <c r="R153" s="295"/>
      <c r="S153" s="295"/>
      <c r="T153" s="295"/>
      <c r="U153" s="295"/>
      <c r="V153" s="295"/>
      <c r="W153" s="324" t="b">
        <f>W152</f>
        <v>0</v>
      </c>
    </row>
    <row r="154" spans="3:23" s="294" customFormat="1" ht="12.75" customHeight="1" x14ac:dyDescent="0.2">
      <c r="C154" s="403"/>
      <c r="D154" s="407"/>
      <c r="E154" s="412" t="s">
        <v>910</v>
      </c>
      <c r="F154" s="1050" t="str">
        <f>Translations!$B$343</f>
        <v>Emission factor or carbon content</v>
      </c>
      <c r="G154" s="1050"/>
      <c r="H154" s="1051"/>
      <c r="I154" s="977"/>
      <c r="J154" s="984"/>
      <c r="K154" s="979"/>
      <c r="L154" s="981"/>
      <c r="M154" s="979"/>
      <c r="N154" s="981"/>
      <c r="O154" s="40"/>
      <c r="P154" s="295"/>
      <c r="Q154" s="295"/>
      <c r="R154" s="295"/>
      <c r="S154" s="295"/>
      <c r="T154" s="295"/>
      <c r="U154" s="295"/>
      <c r="V154" s="295"/>
      <c r="W154" s="324" t="b">
        <f>W153</f>
        <v>0</v>
      </c>
    </row>
    <row r="155" spans="3:23" s="294" customFormat="1" ht="12.75" customHeight="1" x14ac:dyDescent="0.2">
      <c r="C155" s="403"/>
      <c r="D155" s="407"/>
      <c r="E155" s="412" t="s">
        <v>911</v>
      </c>
      <c r="F155" s="1050" t="str">
        <f>Translations!$B$344</f>
        <v>Biomass content</v>
      </c>
      <c r="G155" s="1050"/>
      <c r="H155" s="1051"/>
      <c r="I155" s="977"/>
      <c r="J155" s="984"/>
      <c r="K155" s="979"/>
      <c r="L155" s="981"/>
      <c r="M155" s="979"/>
      <c r="N155" s="981"/>
      <c r="O155" s="40"/>
      <c r="P155" s="295"/>
      <c r="Q155" s="295"/>
      <c r="R155" s="295"/>
      <c r="S155" s="295"/>
      <c r="T155" s="295"/>
      <c r="U155" s="295"/>
      <c r="V155" s="295"/>
      <c r="W155" s="324" t="b">
        <f>W154</f>
        <v>0</v>
      </c>
    </row>
    <row r="156" spans="3:23" s="294" customFormat="1" ht="5.0999999999999996" customHeight="1" x14ac:dyDescent="0.2">
      <c r="C156" s="403"/>
      <c r="D156" s="407"/>
      <c r="E156" s="404"/>
      <c r="F156" s="404"/>
      <c r="G156" s="404"/>
      <c r="H156" s="404"/>
      <c r="I156" s="404"/>
      <c r="J156" s="404"/>
      <c r="K156" s="404"/>
      <c r="L156" s="404"/>
      <c r="M156" s="404"/>
      <c r="N156" s="405"/>
      <c r="O156" s="40"/>
      <c r="P156" s="301"/>
      <c r="Q156" s="295"/>
      <c r="R156" s="295"/>
      <c r="S156" s="295"/>
      <c r="T156" s="295"/>
      <c r="U156" s="295"/>
      <c r="V156" s="295"/>
      <c r="W156" s="304"/>
    </row>
    <row r="157" spans="3:23" s="294" customFormat="1" ht="12.75" customHeight="1" x14ac:dyDescent="0.2">
      <c r="C157" s="403"/>
      <c r="D157" s="407"/>
      <c r="E157" s="412" t="s">
        <v>912</v>
      </c>
      <c r="F157" s="1013" t="str">
        <f>Translations!$B$257</f>
        <v>Description of the methodology applied</v>
      </c>
      <c r="G157" s="1013"/>
      <c r="H157" s="1013"/>
      <c r="I157" s="1013"/>
      <c r="J157" s="1013"/>
      <c r="K157" s="1013"/>
      <c r="L157" s="1013"/>
      <c r="M157" s="1013"/>
      <c r="N157" s="1014"/>
      <c r="O157" s="40"/>
      <c r="P157" s="301"/>
      <c r="Q157" s="295"/>
      <c r="R157" s="295"/>
      <c r="S157" s="295"/>
      <c r="T157" s="295"/>
      <c r="U157" s="295"/>
      <c r="V157" s="295"/>
      <c r="W157" s="304"/>
    </row>
    <row r="158" spans="3:23" s="294" customFormat="1" ht="5.0999999999999996" customHeight="1" x14ac:dyDescent="0.2">
      <c r="C158" s="403"/>
      <c r="D158" s="404"/>
      <c r="E158" s="408"/>
      <c r="F158" s="503"/>
      <c r="G158" s="504"/>
      <c r="H158" s="504"/>
      <c r="I158" s="504"/>
      <c r="J158" s="504"/>
      <c r="K158" s="504"/>
      <c r="L158" s="504"/>
      <c r="M158" s="504"/>
      <c r="N158" s="505"/>
      <c r="O158" s="40"/>
      <c r="P158" s="295"/>
      <c r="Q158" s="295"/>
      <c r="R158" s="295"/>
      <c r="S158" s="295"/>
      <c r="T158" s="295"/>
      <c r="U158" s="295"/>
      <c r="V158" s="295"/>
      <c r="W158" s="304"/>
    </row>
    <row r="159" spans="3:23" s="294" customFormat="1" ht="12.75" customHeight="1" x14ac:dyDescent="0.2">
      <c r="C159" s="403"/>
      <c r="D159" s="407"/>
      <c r="E159" s="412"/>
      <c r="F159" s="1026" t="str">
        <f>IF(I30&lt;&gt;"",HYPERLINK("#" &amp; Q159,EUConst_MsgDescription),"")</f>
        <v/>
      </c>
      <c r="G159" s="1004"/>
      <c r="H159" s="1004"/>
      <c r="I159" s="1004"/>
      <c r="J159" s="1004"/>
      <c r="K159" s="1004"/>
      <c r="L159" s="1004"/>
      <c r="M159" s="1004"/>
      <c r="N159" s="1005"/>
      <c r="O159" s="40"/>
      <c r="P159" s="26" t="s">
        <v>481</v>
      </c>
      <c r="Q159" s="477" t="str">
        <f>"#"&amp;ADDRESS(ROW($C$10),COLUMN($C$10))</f>
        <v>#$C$10</v>
      </c>
      <c r="R159" s="295"/>
      <c r="S159" s="295"/>
      <c r="T159" s="295"/>
      <c r="U159" s="295"/>
      <c r="V159" s="295"/>
      <c r="W159" s="304"/>
    </row>
    <row r="160" spans="3:23" s="294" customFormat="1" ht="5.0999999999999996" customHeight="1" x14ac:dyDescent="0.2">
      <c r="C160" s="403"/>
      <c r="D160" s="407"/>
      <c r="E160" s="413"/>
      <c r="F160" s="1027"/>
      <c r="G160" s="1027"/>
      <c r="H160" s="1027"/>
      <c r="I160" s="1027"/>
      <c r="J160" s="1027"/>
      <c r="K160" s="1027"/>
      <c r="L160" s="1027"/>
      <c r="M160" s="1027"/>
      <c r="N160" s="1028"/>
      <c r="O160" s="40"/>
      <c r="P160" s="301"/>
      <c r="Q160" s="295"/>
      <c r="R160" s="295"/>
      <c r="S160" s="295"/>
      <c r="T160" s="295"/>
      <c r="U160" s="295"/>
      <c r="V160" s="295"/>
      <c r="W160" s="304"/>
    </row>
    <row r="161" spans="1:23" s="299" customFormat="1" ht="50.1" customHeight="1" x14ac:dyDescent="0.2">
      <c r="A161" s="298"/>
      <c r="B161" s="14"/>
      <c r="C161" s="403"/>
      <c r="D161" s="413"/>
      <c r="E161" s="413"/>
      <c r="F161" s="994"/>
      <c r="G161" s="995"/>
      <c r="H161" s="995"/>
      <c r="I161" s="995"/>
      <c r="J161" s="995"/>
      <c r="K161" s="995"/>
      <c r="L161" s="995"/>
      <c r="M161" s="995"/>
      <c r="N161" s="996"/>
      <c r="O161" s="40"/>
      <c r="P161" s="305"/>
      <c r="Q161" s="306"/>
      <c r="R161" s="306"/>
      <c r="S161" s="295"/>
      <c r="T161" s="295"/>
      <c r="U161" s="306"/>
      <c r="V161" s="306"/>
      <c r="W161" s="307" t="b">
        <f>W155</f>
        <v>0</v>
      </c>
    </row>
    <row r="162" spans="1:23" ht="5.0999999999999996" customHeight="1" x14ac:dyDescent="0.2">
      <c r="C162" s="403"/>
      <c r="D162" s="407"/>
      <c r="E162" s="404"/>
      <c r="F162" s="404"/>
      <c r="G162" s="404"/>
      <c r="H162" s="404"/>
      <c r="I162" s="404"/>
      <c r="J162" s="404"/>
      <c r="K162" s="404"/>
      <c r="L162" s="404"/>
      <c r="M162" s="404"/>
      <c r="N162" s="405"/>
      <c r="W162" s="304"/>
    </row>
    <row r="163" spans="1:23" ht="12.75" customHeight="1" thickBot="1" x14ac:dyDescent="0.25">
      <c r="C163" s="403"/>
      <c r="D163" s="407"/>
      <c r="E163" s="412"/>
      <c r="F163" s="1029" t="str">
        <f>Translations!$B$210</f>
        <v>Reference to external files, if relevant</v>
      </c>
      <c r="G163" s="1029"/>
      <c r="H163" s="1029"/>
      <c r="I163" s="1029"/>
      <c r="J163" s="1029"/>
      <c r="K163" s="934"/>
      <c r="L163" s="934"/>
      <c r="M163" s="934"/>
      <c r="N163" s="934"/>
      <c r="W163" s="311" t="b">
        <f>W161</f>
        <v>0</v>
      </c>
    </row>
    <row r="164" spans="1:23" ht="5.0999999999999996" customHeight="1" x14ac:dyDescent="0.2">
      <c r="C164" s="403"/>
      <c r="D164" s="407"/>
      <c r="E164" s="404"/>
      <c r="F164" s="404"/>
      <c r="G164" s="404"/>
      <c r="H164" s="404"/>
      <c r="I164" s="404"/>
      <c r="J164" s="404"/>
      <c r="K164" s="404"/>
      <c r="L164" s="404"/>
      <c r="M164" s="404"/>
      <c r="N164" s="405"/>
      <c r="P164" s="301"/>
    </row>
    <row r="165" spans="1:23" ht="12.75" customHeight="1" x14ac:dyDescent="0.2">
      <c r="C165" s="403"/>
      <c r="D165" s="407" t="s">
        <v>154</v>
      </c>
      <c r="E165" s="1047" t="str">
        <f>Translations!$B$345</f>
        <v>Is transferred CO2 imported or exported relevant?</v>
      </c>
      <c r="F165" s="1047"/>
      <c r="G165" s="1047"/>
      <c r="H165" s="1047"/>
      <c r="I165" s="1047"/>
      <c r="J165" s="1047"/>
      <c r="K165" s="1047"/>
      <c r="L165" s="1047"/>
      <c r="M165" s="1048"/>
      <c r="N165" s="1048"/>
      <c r="P165" s="301"/>
      <c r="T165" s="21"/>
    </row>
    <row r="166" spans="1:23" ht="12.75" customHeight="1" thickBot="1" x14ac:dyDescent="0.25">
      <c r="C166" s="403"/>
      <c r="D166" s="404"/>
      <c r="E166" s="1111" t="str">
        <f>Translations!$B$346</f>
        <v>For the specific purpose of the NIMs data collection, this section should cover all data provided in section F.(j) in the "baseline data collection" template.</v>
      </c>
      <c r="F166" s="1112"/>
      <c r="G166" s="1112"/>
      <c r="H166" s="1112"/>
      <c r="I166" s="1112"/>
      <c r="J166" s="1112"/>
      <c r="K166" s="1112"/>
      <c r="L166" s="1112"/>
      <c r="M166" s="1112"/>
      <c r="N166" s="1113"/>
    </row>
    <row r="167" spans="1:23" ht="12.75" customHeight="1" thickBot="1" x14ac:dyDescent="0.25">
      <c r="C167" s="403"/>
      <c r="D167" s="404"/>
      <c r="E167" s="1016" t="str">
        <f>Translations!$B$339</f>
        <v>If relevant, please describe below how corresponding amounts are monitored, in particular if not already covered by the monitoring plan under the M&amp;R Regulation.</v>
      </c>
      <c r="F167" s="1017"/>
      <c r="G167" s="1017"/>
      <c r="H167" s="1017"/>
      <c r="I167" s="1017"/>
      <c r="J167" s="1017"/>
      <c r="K167" s="1017"/>
      <c r="L167" s="1017"/>
      <c r="M167" s="1017"/>
      <c r="N167" s="1018"/>
      <c r="W167" s="318" t="s">
        <v>457</v>
      </c>
    </row>
    <row r="168" spans="1:23" ht="25.5" customHeight="1" x14ac:dyDescent="0.2">
      <c r="C168" s="403"/>
      <c r="D168" s="404"/>
      <c r="E168" s="404"/>
      <c r="F168" s="1006"/>
      <c r="G168" s="1007"/>
      <c r="H168" s="1007"/>
      <c r="I168" s="1007"/>
      <c r="J168" s="1007"/>
      <c r="K168" s="1007"/>
      <c r="L168" s="1007"/>
      <c r="M168" s="1007"/>
      <c r="N168" s="1008"/>
      <c r="W168" s="302" t="b">
        <f>AND(M165&lt;&gt;"",M165=FALSE)</f>
        <v>0</v>
      </c>
    </row>
    <row r="169" spans="1:23" ht="5.0999999999999996" customHeight="1" x14ac:dyDescent="0.2">
      <c r="C169" s="403"/>
      <c r="D169" s="404"/>
      <c r="E169" s="404"/>
      <c r="F169" s="404"/>
      <c r="G169" s="404"/>
      <c r="H169" s="404"/>
      <c r="I169" s="404"/>
      <c r="J169" s="404"/>
      <c r="K169" s="404"/>
      <c r="L169" s="404"/>
      <c r="M169" s="404"/>
      <c r="N169" s="405"/>
      <c r="W169" s="304"/>
    </row>
    <row r="170" spans="1:23" ht="12.75" customHeight="1" thickBot="1" x14ac:dyDescent="0.25">
      <c r="C170" s="403"/>
      <c r="D170" s="404"/>
      <c r="E170" s="404"/>
      <c r="F170" s="1029" t="str">
        <f>Translations!$B$210</f>
        <v>Reference to external files, if relevant</v>
      </c>
      <c r="G170" s="1029"/>
      <c r="H170" s="1029"/>
      <c r="I170" s="1029"/>
      <c r="J170" s="1029"/>
      <c r="K170" s="934"/>
      <c r="L170" s="934"/>
      <c r="M170" s="934"/>
      <c r="N170" s="934"/>
      <c r="W170" s="326" t="b">
        <f>W168</f>
        <v>0</v>
      </c>
    </row>
    <row r="171" spans="1:23" ht="5.0999999999999996" customHeight="1" x14ac:dyDescent="0.2">
      <c r="C171" s="403"/>
      <c r="D171" s="407"/>
      <c r="E171" s="404"/>
      <c r="F171" s="404"/>
      <c r="G171" s="404"/>
      <c r="H171" s="404"/>
      <c r="I171" s="404"/>
      <c r="J171" s="404"/>
      <c r="K171" s="404"/>
      <c r="L171" s="404"/>
      <c r="M171" s="404"/>
      <c r="N171" s="405"/>
    </row>
    <row r="172" spans="1:23" ht="5.0999999999999996" customHeight="1" x14ac:dyDescent="0.2">
      <c r="C172" s="400"/>
      <c r="D172" s="416"/>
      <c r="E172" s="401"/>
      <c r="F172" s="401"/>
      <c r="G172" s="401"/>
      <c r="H172" s="401"/>
      <c r="I172" s="401"/>
      <c r="J172" s="401"/>
      <c r="K172" s="401"/>
      <c r="L172" s="401"/>
      <c r="M172" s="401"/>
      <c r="N172" s="402"/>
    </row>
    <row r="173" spans="1:23" ht="12.75" customHeight="1" x14ac:dyDescent="0.2">
      <c r="C173" s="403"/>
      <c r="D173" s="406" t="s">
        <v>151</v>
      </c>
      <c r="E173" s="1045" t="str">
        <f>Translations!$B$347</f>
        <v>Fuel input to this sub-installation and relevant emission factor</v>
      </c>
      <c r="F173" s="1045"/>
      <c r="G173" s="1045"/>
      <c r="H173" s="1045"/>
      <c r="I173" s="1045"/>
      <c r="J173" s="1045"/>
      <c r="K173" s="1045"/>
      <c r="L173" s="1045"/>
      <c r="M173" s="1045"/>
      <c r="N173" s="1046"/>
    </row>
    <row r="174" spans="1:23" ht="12.75" customHeight="1" x14ac:dyDescent="0.2">
      <c r="C174" s="403"/>
      <c r="D174" s="404"/>
      <c r="E174" s="1111" t="str">
        <f>Translations!$B$348</f>
        <v>For the specific purpose of the NIMs data collection, this section should cover all data provided in section F.(h) in the "baseline data collection" template.</v>
      </c>
      <c r="F174" s="1112"/>
      <c r="G174" s="1112"/>
      <c r="H174" s="1112"/>
      <c r="I174" s="1112"/>
      <c r="J174" s="1112"/>
      <c r="K174" s="1112"/>
      <c r="L174" s="1112"/>
      <c r="M174" s="1112"/>
      <c r="N174" s="1113"/>
    </row>
    <row r="175" spans="1:23" ht="12.75" customHeight="1" x14ac:dyDescent="0.2">
      <c r="C175" s="403"/>
      <c r="D175" s="407" t="s">
        <v>152</v>
      </c>
      <c r="E175" s="1047" t="str">
        <f>Translations!$B$249</f>
        <v>Information on the methodology applied</v>
      </c>
      <c r="F175" s="1047"/>
      <c r="G175" s="1047"/>
      <c r="H175" s="1047"/>
      <c r="I175" s="1047"/>
      <c r="J175" s="1047"/>
      <c r="K175" s="1047"/>
      <c r="L175" s="1047"/>
      <c r="M175" s="1047"/>
      <c r="N175" s="1049"/>
      <c r="P175" s="301"/>
    </row>
    <row r="176" spans="1:23" ht="12.75" customHeight="1" x14ac:dyDescent="0.2">
      <c r="C176" s="403"/>
      <c r="D176" s="407"/>
      <c r="E176" s="1016" t="str">
        <f>Translations!$B$250</f>
        <v>Please select below:</v>
      </c>
      <c r="F176" s="1017"/>
      <c r="G176" s="1017"/>
      <c r="H176" s="1017"/>
      <c r="I176" s="1017"/>
      <c r="J176" s="1017"/>
      <c r="K176" s="1017"/>
      <c r="L176" s="1017"/>
      <c r="M176" s="1017"/>
      <c r="N176" s="1018"/>
    </row>
    <row r="177" spans="3:23" s="294" customFormat="1" ht="12.75" customHeight="1" x14ac:dyDescent="0.2">
      <c r="C177" s="403"/>
      <c r="D177" s="407"/>
      <c r="E177" s="408" t="s">
        <v>303</v>
      </c>
      <c r="F177" s="1016" t="str">
        <f>Translations!$B$349</f>
        <v>the data source used for the quantification of the fuel input pursuant to section 4.4 of Annex VII of the FAR.</v>
      </c>
      <c r="G177" s="1107"/>
      <c r="H177" s="1107"/>
      <c r="I177" s="1107"/>
      <c r="J177" s="1107"/>
      <c r="K177" s="1107"/>
      <c r="L177" s="1107"/>
      <c r="M177" s="1107"/>
      <c r="N177" s="1108"/>
      <c r="O177" s="40"/>
      <c r="P177" s="295"/>
      <c r="Q177" s="295"/>
      <c r="R177" s="295"/>
      <c r="S177" s="295"/>
      <c r="T177" s="295"/>
      <c r="U177" s="295"/>
      <c r="V177" s="295"/>
      <c r="W177" s="295"/>
    </row>
    <row r="178" spans="3:23" s="294" customFormat="1" ht="25.5" customHeight="1" x14ac:dyDescent="0.2">
      <c r="C178" s="403"/>
      <c r="D178" s="407"/>
      <c r="E178" s="408"/>
      <c r="F178" s="1016" t="str">
        <f>Translations!$B$350</f>
        <v>The term "fuel" should be understood as any source stream in accordance with the M&amp;R Regulation that is combustible and for which a net calorific value can be determined.</v>
      </c>
      <c r="G178" s="1107"/>
      <c r="H178" s="1107"/>
      <c r="I178" s="1107"/>
      <c r="J178" s="1107"/>
      <c r="K178" s="1107"/>
      <c r="L178" s="1107"/>
      <c r="M178" s="1107"/>
      <c r="N178" s="1108"/>
      <c r="O178" s="40"/>
      <c r="P178" s="295"/>
      <c r="Q178" s="295"/>
      <c r="R178" s="295"/>
      <c r="S178" s="295"/>
      <c r="T178" s="295"/>
      <c r="U178" s="295"/>
      <c r="V178" s="295"/>
      <c r="W178" s="295"/>
    </row>
    <row r="179" spans="3:23" s="294" customFormat="1" ht="12.75" customHeight="1" x14ac:dyDescent="0.2">
      <c r="C179" s="403"/>
      <c r="D179" s="407"/>
      <c r="E179" s="408" t="s">
        <v>303</v>
      </c>
      <c r="F179" s="1016" t="str">
        <f>Translations!$B$351</f>
        <v>the method used for the determination of weighted emission factor pursuant section 4.6 of Annex VII of the FAR.</v>
      </c>
      <c r="G179" s="1107"/>
      <c r="H179" s="1107"/>
      <c r="I179" s="1107"/>
      <c r="J179" s="1107"/>
      <c r="K179" s="1107"/>
      <c r="L179" s="1107"/>
      <c r="M179" s="1107"/>
      <c r="N179" s="1108"/>
      <c r="O179" s="40"/>
      <c r="P179" s="295"/>
      <c r="Q179" s="295"/>
      <c r="R179" s="295"/>
      <c r="S179" s="295"/>
      <c r="T179" s="295"/>
      <c r="U179" s="295"/>
      <c r="V179" s="295"/>
      <c r="W179" s="295"/>
    </row>
    <row r="180" spans="3:23" s="294" customFormat="1" ht="25.5" customHeight="1" x14ac:dyDescent="0.2">
      <c r="C180" s="403"/>
      <c r="D180" s="407"/>
      <c r="E180" s="408"/>
      <c r="F180" s="1016" t="str">
        <f>Translations!$B$352</f>
        <v>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v>
      </c>
      <c r="G180" s="1107"/>
      <c r="H180" s="1107"/>
      <c r="I180" s="1107"/>
      <c r="J180" s="1107"/>
      <c r="K180" s="1107"/>
      <c r="L180" s="1107"/>
      <c r="M180" s="1107"/>
      <c r="N180" s="1108"/>
      <c r="O180" s="40"/>
      <c r="P180" s="295"/>
      <c r="Q180" s="295"/>
      <c r="R180" s="295"/>
      <c r="S180" s="295"/>
      <c r="T180" s="295"/>
      <c r="U180" s="295"/>
      <c r="V180" s="295"/>
      <c r="W180" s="295"/>
    </row>
    <row r="181" spans="3:23" s="294" customFormat="1" ht="25.5" customHeight="1" x14ac:dyDescent="0.2">
      <c r="C181" s="403"/>
      <c r="D181" s="407"/>
      <c r="E181" s="408"/>
      <c r="F181"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81" s="1107"/>
      <c r="H181" s="1107"/>
      <c r="I181" s="1107"/>
      <c r="J181" s="1107"/>
      <c r="K181" s="1107"/>
      <c r="L181" s="1107"/>
      <c r="M181" s="1107"/>
      <c r="N181" s="1108"/>
      <c r="O181" s="40"/>
      <c r="P181" s="295"/>
      <c r="Q181" s="295"/>
      <c r="R181" s="295"/>
      <c r="S181" s="295"/>
      <c r="T181" s="295"/>
      <c r="U181" s="295"/>
      <c r="V181" s="295"/>
      <c r="W181" s="295"/>
    </row>
    <row r="182" spans="3:23" s="294" customFormat="1" ht="25.5" customHeight="1" x14ac:dyDescent="0.2">
      <c r="C182" s="403"/>
      <c r="D182" s="404"/>
      <c r="E182" s="404"/>
      <c r="F182" s="426"/>
      <c r="G182" s="404"/>
      <c r="H182" s="404"/>
      <c r="I182" s="1044" t="str">
        <f>Translations!$B$254</f>
        <v>Data source</v>
      </c>
      <c r="J182" s="1044"/>
      <c r="K182" s="1044" t="str">
        <f>Translations!$B$255</f>
        <v>Other data source (if applicable)</v>
      </c>
      <c r="L182" s="1044"/>
      <c r="M182" s="1044" t="str">
        <f>Translations!$B$255</f>
        <v>Other data source (if applicable)</v>
      </c>
      <c r="N182" s="1044"/>
      <c r="O182" s="40"/>
      <c r="P182" s="295"/>
      <c r="Q182" s="295"/>
      <c r="R182" s="295"/>
      <c r="S182" s="295"/>
      <c r="T182" s="295"/>
      <c r="U182" s="295"/>
      <c r="V182" s="295"/>
      <c r="W182" s="295"/>
    </row>
    <row r="183" spans="3:23" s="294" customFormat="1" ht="12.75" customHeight="1" x14ac:dyDescent="0.2">
      <c r="C183" s="403"/>
      <c r="D183" s="407"/>
      <c r="E183" s="412" t="s">
        <v>908</v>
      </c>
      <c r="F183" s="1050" t="str">
        <f>Translations!$B$231</f>
        <v>Fuel input</v>
      </c>
      <c r="G183" s="1050"/>
      <c r="H183" s="1051"/>
      <c r="I183" s="977"/>
      <c r="J183" s="978"/>
      <c r="K183" s="979"/>
      <c r="L183" s="980"/>
      <c r="M183" s="979"/>
      <c r="N183" s="981"/>
      <c r="O183" s="40"/>
      <c r="P183" s="295"/>
      <c r="Q183" s="295"/>
      <c r="R183" s="295"/>
      <c r="S183" s="295"/>
      <c r="T183" s="295"/>
      <c r="U183" s="295"/>
      <c r="V183" s="295"/>
      <c r="W183" s="295"/>
    </row>
    <row r="184" spans="3:23" s="294" customFormat="1" ht="12.75" customHeight="1" x14ac:dyDescent="0.2">
      <c r="C184" s="403"/>
      <c r="D184" s="407"/>
      <c r="E184" s="412" t="s">
        <v>909</v>
      </c>
      <c r="F184" s="1050" t="str">
        <f>Translations!$B$353</f>
        <v>Weighted emission factor</v>
      </c>
      <c r="G184" s="1050"/>
      <c r="H184" s="1051"/>
      <c r="I184" s="977"/>
      <c r="J184" s="978"/>
      <c r="K184" s="979"/>
      <c r="L184" s="980"/>
      <c r="M184" s="979"/>
      <c r="N184" s="981"/>
      <c r="O184" s="40"/>
      <c r="P184" s="295"/>
      <c r="Q184" s="295"/>
      <c r="R184" s="295"/>
      <c r="S184" s="295"/>
      <c r="T184" s="295"/>
      <c r="U184" s="295"/>
      <c r="V184" s="295"/>
      <c r="W184" s="295"/>
    </row>
    <row r="185" spans="3:23" s="294" customFormat="1" ht="5.0999999999999996" customHeight="1" x14ac:dyDescent="0.2">
      <c r="C185" s="403"/>
      <c r="D185" s="407"/>
      <c r="E185" s="404"/>
      <c r="F185" s="404"/>
      <c r="G185" s="404"/>
      <c r="H185" s="404"/>
      <c r="I185" s="404"/>
      <c r="J185" s="404"/>
      <c r="K185" s="404"/>
      <c r="L185" s="404"/>
      <c r="M185" s="404"/>
      <c r="N185" s="405"/>
      <c r="O185" s="40"/>
      <c r="P185" s="295"/>
      <c r="Q185" s="295"/>
      <c r="R185" s="295"/>
      <c r="S185" s="295"/>
      <c r="T185" s="295"/>
      <c r="U185" s="295"/>
      <c r="V185" s="295"/>
      <c r="W185" s="295"/>
    </row>
    <row r="186" spans="3:23" s="294" customFormat="1" ht="12.75" customHeight="1" x14ac:dyDescent="0.2">
      <c r="C186" s="403"/>
      <c r="D186" s="407"/>
      <c r="E186" s="412" t="s">
        <v>910</v>
      </c>
      <c r="F186" s="1013" t="str">
        <f>Translations!$B$257</f>
        <v>Description of the methodology applied</v>
      </c>
      <c r="G186" s="1013"/>
      <c r="H186" s="1013"/>
      <c r="I186" s="1013"/>
      <c r="J186" s="1013"/>
      <c r="K186" s="1013"/>
      <c r="L186" s="1013"/>
      <c r="M186" s="1013"/>
      <c r="N186" s="1014"/>
      <c r="O186" s="40"/>
      <c r="P186" s="295"/>
      <c r="Q186" s="295"/>
      <c r="R186" s="295"/>
      <c r="S186" s="295"/>
      <c r="T186" s="295"/>
      <c r="U186" s="295"/>
      <c r="V186" s="295"/>
      <c r="W186" s="295"/>
    </row>
    <row r="187" spans="3:23" s="294" customFormat="1" ht="5.0999999999999996" customHeight="1" x14ac:dyDescent="0.2">
      <c r="C187" s="403"/>
      <c r="D187" s="404"/>
      <c r="E187" s="408"/>
      <c r="F187" s="423"/>
      <c r="G187" s="424"/>
      <c r="H187" s="424"/>
      <c r="I187" s="424"/>
      <c r="J187" s="424"/>
      <c r="K187" s="424"/>
      <c r="L187" s="424"/>
      <c r="M187" s="424"/>
      <c r="N187" s="425"/>
      <c r="O187" s="40"/>
      <c r="P187" s="295"/>
      <c r="Q187" s="295"/>
      <c r="R187" s="295"/>
      <c r="S187" s="295"/>
      <c r="T187" s="295"/>
      <c r="U187" s="295"/>
      <c r="V187" s="295"/>
      <c r="W187" s="295"/>
    </row>
    <row r="188" spans="3:23" s="294" customFormat="1" ht="12.75" customHeight="1" x14ac:dyDescent="0.2">
      <c r="C188" s="403"/>
      <c r="D188" s="407"/>
      <c r="E188" s="412"/>
      <c r="F188" s="1026" t="str">
        <f>IF(I30&lt;&gt;"",HYPERLINK("#" &amp; Q188,EUConst_MsgDescription),"")</f>
        <v/>
      </c>
      <c r="G188" s="1004"/>
      <c r="H188" s="1004"/>
      <c r="I188" s="1004"/>
      <c r="J188" s="1004"/>
      <c r="K188" s="1004"/>
      <c r="L188" s="1004"/>
      <c r="M188" s="1004"/>
      <c r="N188" s="1005"/>
      <c r="O188" s="40"/>
      <c r="P188" s="26" t="s">
        <v>481</v>
      </c>
      <c r="Q188" s="477" t="str">
        <f>"#"&amp;ADDRESS(ROW($C$10),COLUMN($C$10))</f>
        <v>#$C$10</v>
      </c>
      <c r="R188" s="295"/>
      <c r="S188" s="295"/>
      <c r="T188" s="295"/>
      <c r="U188" s="295"/>
      <c r="V188" s="295"/>
      <c r="W188" s="295"/>
    </row>
    <row r="189" spans="3:23" s="294" customFormat="1" ht="5.0999999999999996" customHeight="1" x14ac:dyDescent="0.2">
      <c r="C189" s="403"/>
      <c r="D189" s="407"/>
      <c r="E189" s="413"/>
      <c r="F189" s="1027"/>
      <c r="G189" s="1027"/>
      <c r="H189" s="1027"/>
      <c r="I189" s="1027"/>
      <c r="J189" s="1027"/>
      <c r="K189" s="1027"/>
      <c r="L189" s="1027"/>
      <c r="M189" s="1027"/>
      <c r="N189" s="1028"/>
      <c r="O189" s="40"/>
      <c r="P189" s="301"/>
      <c r="Q189" s="295"/>
      <c r="R189" s="295"/>
      <c r="S189" s="295"/>
      <c r="T189" s="295"/>
      <c r="U189" s="295"/>
      <c r="V189" s="295"/>
      <c r="W189" s="295"/>
    </row>
    <row r="190" spans="3:23" s="294" customFormat="1" ht="50.1" customHeight="1" x14ac:dyDescent="0.2">
      <c r="C190" s="403"/>
      <c r="D190" s="413"/>
      <c r="E190" s="413"/>
      <c r="F190" s="994"/>
      <c r="G190" s="995"/>
      <c r="H190" s="995"/>
      <c r="I190" s="995"/>
      <c r="J190" s="995"/>
      <c r="K190" s="995"/>
      <c r="L190" s="995"/>
      <c r="M190" s="995"/>
      <c r="N190" s="996"/>
      <c r="O190" s="40"/>
      <c r="P190" s="295"/>
      <c r="Q190" s="295"/>
      <c r="R190" s="295"/>
      <c r="S190" s="295"/>
      <c r="T190" s="295"/>
      <c r="U190" s="295"/>
      <c r="V190" s="295"/>
      <c r="W190" s="295"/>
    </row>
    <row r="191" spans="3:23" s="294" customFormat="1" ht="5.0999999999999996" customHeight="1" thickBot="1" x14ac:dyDescent="0.25">
      <c r="C191" s="403"/>
      <c r="D191" s="407"/>
      <c r="E191" s="404"/>
      <c r="F191" s="404"/>
      <c r="G191" s="404"/>
      <c r="H191" s="404"/>
      <c r="I191" s="404"/>
      <c r="J191" s="404"/>
      <c r="K191" s="404"/>
      <c r="L191" s="404"/>
      <c r="M191" s="404"/>
      <c r="N191" s="405"/>
      <c r="O191" s="40"/>
      <c r="P191" s="295"/>
      <c r="Q191" s="295"/>
      <c r="R191" s="295"/>
      <c r="S191" s="295"/>
      <c r="T191" s="295"/>
      <c r="U191" s="295"/>
      <c r="V191" s="295"/>
      <c r="W191" s="295"/>
    </row>
    <row r="192" spans="3:23" s="294" customFormat="1" ht="12.75" customHeight="1" x14ac:dyDescent="0.2">
      <c r="C192" s="403"/>
      <c r="D192" s="407"/>
      <c r="E192" s="412"/>
      <c r="F192" s="1029" t="str">
        <f>Translations!$B$210</f>
        <v>Reference to external files, if relevant</v>
      </c>
      <c r="G192" s="1029"/>
      <c r="H192" s="1029"/>
      <c r="I192" s="1029"/>
      <c r="J192" s="1029"/>
      <c r="K192" s="934"/>
      <c r="L192" s="934"/>
      <c r="M192" s="934"/>
      <c r="N192" s="934"/>
      <c r="O192" s="40"/>
      <c r="P192" s="295"/>
      <c r="Q192" s="295"/>
      <c r="R192" s="295"/>
      <c r="S192" s="295"/>
      <c r="T192" s="295"/>
      <c r="U192" s="295"/>
      <c r="V192" s="295"/>
      <c r="W192" s="318" t="s">
        <v>457</v>
      </c>
    </row>
    <row r="193" spans="3:23" s="294" customFormat="1" ht="5.0999999999999996" customHeight="1" x14ac:dyDescent="0.2">
      <c r="C193" s="403"/>
      <c r="D193" s="407"/>
      <c r="E193" s="404"/>
      <c r="F193" s="404"/>
      <c r="G193" s="404"/>
      <c r="H193" s="404"/>
      <c r="I193" s="404"/>
      <c r="J193" s="404"/>
      <c r="K193" s="404"/>
      <c r="L193" s="404"/>
      <c r="M193" s="404"/>
      <c r="N193" s="405"/>
      <c r="O193" s="40"/>
      <c r="P193" s="301"/>
      <c r="Q193" s="295"/>
      <c r="R193" s="295"/>
      <c r="S193" s="295"/>
      <c r="T193" s="295"/>
      <c r="U193" s="295"/>
      <c r="V193" s="295"/>
      <c r="W193" s="304"/>
    </row>
    <row r="194" spans="3:23" s="294" customFormat="1" ht="12.75" customHeight="1" x14ac:dyDescent="0.2">
      <c r="C194" s="403"/>
      <c r="D194" s="407" t="s">
        <v>153</v>
      </c>
      <c r="E194" s="1011" t="str">
        <f>Translations!$B$258</f>
        <v>The hierarchical order has been followed?</v>
      </c>
      <c r="F194" s="1011"/>
      <c r="G194" s="1011"/>
      <c r="H194" s="1012"/>
      <c r="I194" s="312"/>
      <c r="J194" s="418" t="str">
        <f>Translations!$B$259</f>
        <v xml:space="preserve"> If not, why?</v>
      </c>
      <c r="K194" s="977"/>
      <c r="L194" s="978"/>
      <c r="M194" s="978"/>
      <c r="N194" s="984"/>
      <c r="O194" s="40"/>
      <c r="P194" s="301"/>
      <c r="Q194" s="295"/>
      <c r="R194" s="295"/>
      <c r="S194" s="295"/>
      <c r="T194" s="295"/>
      <c r="U194" s="295"/>
      <c r="V194" s="295"/>
      <c r="W194" s="310" t="b">
        <f>AND(I194&lt;&gt;"",I194=TRUE)</f>
        <v>0</v>
      </c>
    </row>
    <row r="195" spans="3:23" s="294" customFormat="1" ht="25.5" customHeight="1" x14ac:dyDescent="0.2">
      <c r="C195" s="403"/>
      <c r="D195" s="404"/>
      <c r="E195" s="1016"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195" s="1017"/>
      <c r="G195" s="1017"/>
      <c r="H195" s="1017"/>
      <c r="I195" s="1017"/>
      <c r="J195" s="1017"/>
      <c r="K195" s="1017"/>
      <c r="L195" s="1017"/>
      <c r="M195" s="1017"/>
      <c r="N195" s="1018"/>
      <c r="O195" s="40"/>
      <c r="P195" s="295"/>
      <c r="Q195" s="295"/>
      <c r="R195" s="295"/>
      <c r="S195" s="295"/>
      <c r="T195" s="295"/>
      <c r="U195" s="295"/>
      <c r="V195" s="295"/>
      <c r="W195" s="320"/>
    </row>
    <row r="196" spans="3:23" s="294" customFormat="1" ht="12.75" customHeight="1" x14ac:dyDescent="0.2">
      <c r="C196" s="403"/>
      <c r="D196" s="407"/>
      <c r="E196" s="408" t="s">
        <v>303</v>
      </c>
      <c r="F196" s="1016" t="str">
        <f>Translations!$B$261</f>
        <v>Uncertainty assessment: other data sources lead to lower uncertainty according to the simplified uncertainty assessment pursuant to Article 7(2) of the FAR.</v>
      </c>
      <c r="G196" s="1107"/>
      <c r="H196" s="1107"/>
      <c r="I196" s="1107"/>
      <c r="J196" s="1107"/>
      <c r="K196" s="1107"/>
      <c r="L196" s="1107"/>
      <c r="M196" s="1107"/>
      <c r="N196" s="1108"/>
      <c r="O196" s="40"/>
      <c r="P196" s="295"/>
      <c r="Q196" s="295"/>
      <c r="R196" s="295"/>
      <c r="S196" s="295"/>
      <c r="T196" s="295"/>
      <c r="U196" s="295"/>
      <c r="V196" s="295"/>
      <c r="W196" s="304"/>
    </row>
    <row r="197" spans="3:23" s="294" customFormat="1" ht="12.75" customHeight="1" x14ac:dyDescent="0.2">
      <c r="C197" s="403"/>
      <c r="D197" s="407"/>
      <c r="E197" s="408" t="s">
        <v>303</v>
      </c>
      <c r="F197" s="1016" t="str">
        <f>Translations!$B$262</f>
        <v>Technical infeasibility: the use of better data sources is technical infeasible.</v>
      </c>
      <c r="G197" s="1107"/>
      <c r="H197" s="1107"/>
      <c r="I197" s="1107"/>
      <c r="J197" s="1107"/>
      <c r="K197" s="1107"/>
      <c r="L197" s="1107"/>
      <c r="M197" s="1107"/>
      <c r="N197" s="1108"/>
      <c r="O197" s="40"/>
      <c r="P197" s="295"/>
      <c r="Q197" s="295"/>
      <c r="R197" s="295"/>
      <c r="S197" s="295"/>
      <c r="T197" s="295"/>
      <c r="U197" s="295"/>
      <c r="V197" s="295"/>
      <c r="W197" s="304"/>
    </row>
    <row r="198" spans="3:23" s="294" customFormat="1" ht="12.75" customHeight="1" x14ac:dyDescent="0.2">
      <c r="C198" s="403"/>
      <c r="D198" s="407"/>
      <c r="E198" s="408" t="s">
        <v>303</v>
      </c>
      <c r="F198" s="1016" t="str">
        <f>Translations!$B$263</f>
        <v>Unreasonable costs: the use of better data sources would incur unreasonable costs.</v>
      </c>
      <c r="G198" s="1107"/>
      <c r="H198" s="1107"/>
      <c r="I198" s="1107"/>
      <c r="J198" s="1107"/>
      <c r="K198" s="1107"/>
      <c r="L198" s="1107"/>
      <c r="M198" s="1107"/>
      <c r="N198" s="1108"/>
      <c r="O198" s="40"/>
      <c r="P198" s="295"/>
      <c r="Q198" s="295"/>
      <c r="R198" s="295"/>
      <c r="S198" s="295"/>
      <c r="T198" s="295"/>
      <c r="U198" s="295"/>
      <c r="V198" s="295"/>
      <c r="W198" s="304"/>
    </row>
    <row r="199" spans="3:23" s="294" customFormat="1" ht="5.0999999999999996" customHeight="1" x14ac:dyDescent="0.2">
      <c r="C199" s="403"/>
      <c r="D199" s="404"/>
      <c r="E199" s="508"/>
      <c r="F199" s="508"/>
      <c r="G199" s="508"/>
      <c r="H199" s="508"/>
      <c r="I199" s="508"/>
      <c r="J199" s="508"/>
      <c r="K199" s="508"/>
      <c r="L199" s="508"/>
      <c r="M199" s="508"/>
      <c r="N199" s="509"/>
      <c r="O199" s="40"/>
      <c r="P199" s="301"/>
      <c r="Q199" s="295"/>
      <c r="R199" s="295"/>
      <c r="S199" s="295"/>
      <c r="T199" s="295"/>
      <c r="U199" s="295"/>
      <c r="V199" s="306"/>
      <c r="W199" s="304"/>
    </row>
    <row r="200" spans="3:23" s="294" customFormat="1" ht="12.75" customHeight="1" x14ac:dyDescent="0.2">
      <c r="C200" s="403"/>
      <c r="D200" s="421"/>
      <c r="E200" s="421"/>
      <c r="F200" s="1013" t="str">
        <f>Translations!$B$264</f>
        <v>Further details on any deviation from the hierarchy</v>
      </c>
      <c r="G200" s="1013"/>
      <c r="H200" s="1013"/>
      <c r="I200" s="1013"/>
      <c r="J200" s="1013"/>
      <c r="K200" s="1013"/>
      <c r="L200" s="1013"/>
      <c r="M200" s="1013"/>
      <c r="N200" s="1014"/>
      <c r="O200" s="40"/>
      <c r="P200" s="301"/>
      <c r="Q200" s="295"/>
      <c r="R200" s="295"/>
      <c r="S200" s="295"/>
      <c r="T200" s="295"/>
      <c r="U200" s="295"/>
      <c r="V200" s="306"/>
      <c r="W200" s="304"/>
    </row>
    <row r="201" spans="3:23" s="294" customFormat="1" ht="25.5" customHeight="1" thickBot="1" x14ac:dyDescent="0.25">
      <c r="C201" s="403"/>
      <c r="D201" s="421"/>
      <c r="E201" s="421"/>
      <c r="F201" s="994"/>
      <c r="G201" s="995"/>
      <c r="H201" s="995"/>
      <c r="I201" s="995"/>
      <c r="J201" s="995"/>
      <c r="K201" s="995"/>
      <c r="L201" s="995"/>
      <c r="M201" s="995"/>
      <c r="N201" s="996"/>
      <c r="O201" s="40"/>
      <c r="P201" s="301"/>
      <c r="Q201" s="295"/>
      <c r="R201" s="295"/>
      <c r="S201" s="295"/>
      <c r="T201" s="295"/>
      <c r="U201" s="295"/>
      <c r="V201" s="306"/>
      <c r="W201" s="321" t="b">
        <f>W194</f>
        <v>0</v>
      </c>
    </row>
    <row r="202" spans="3:23" s="294" customFormat="1" ht="5.0999999999999996" customHeight="1" x14ac:dyDescent="0.2">
      <c r="C202" s="403"/>
      <c r="D202" s="407"/>
      <c r="E202" s="404"/>
      <c r="F202" s="404"/>
      <c r="G202" s="404"/>
      <c r="H202" s="404"/>
      <c r="I202" s="404"/>
      <c r="J202" s="404"/>
      <c r="K202" s="404"/>
      <c r="L202" s="404"/>
      <c r="M202" s="404"/>
      <c r="N202" s="405"/>
      <c r="O202" s="40"/>
      <c r="P202" s="295"/>
      <c r="Q202" s="295"/>
      <c r="R202" s="295"/>
      <c r="S202" s="295"/>
      <c r="T202" s="295"/>
      <c r="U202" s="295"/>
      <c r="V202" s="295"/>
      <c r="W202" s="306"/>
    </row>
    <row r="203" spans="3:23" s="294" customFormat="1" ht="5.0999999999999996" customHeight="1" x14ac:dyDescent="0.2">
      <c r="C203" s="400"/>
      <c r="D203" s="416"/>
      <c r="E203" s="401"/>
      <c r="F203" s="401"/>
      <c r="G203" s="401"/>
      <c r="H203" s="401"/>
      <c r="I203" s="401"/>
      <c r="J203" s="401"/>
      <c r="K203" s="401"/>
      <c r="L203" s="401"/>
      <c r="M203" s="401"/>
      <c r="N203" s="402"/>
      <c r="O203" s="40"/>
      <c r="P203" s="295"/>
      <c r="Q203" s="295"/>
      <c r="R203" s="295"/>
      <c r="S203" s="295"/>
      <c r="T203" s="295"/>
      <c r="U203" s="295"/>
      <c r="V203" s="295"/>
      <c r="W203" s="295"/>
    </row>
    <row r="204" spans="3:23" s="294" customFormat="1" ht="12.75" customHeight="1" x14ac:dyDescent="0.2">
      <c r="C204" s="403"/>
      <c r="D204" s="406" t="s">
        <v>988</v>
      </c>
      <c r="E204" s="1045" t="str">
        <f>Translations!$B$354</f>
        <v>Measurable heat import to and export from this sub-installation</v>
      </c>
      <c r="F204" s="1045"/>
      <c r="G204" s="1045"/>
      <c r="H204" s="1045"/>
      <c r="I204" s="1045"/>
      <c r="J204" s="1045"/>
      <c r="K204" s="1045"/>
      <c r="L204" s="1045"/>
      <c r="M204" s="1045"/>
      <c r="N204" s="1046"/>
      <c r="O204" s="40"/>
      <c r="P204" s="301"/>
      <c r="Q204" s="295"/>
      <c r="R204" s="295"/>
      <c r="S204" s="306"/>
      <c r="T204" s="306"/>
      <c r="U204" s="295"/>
      <c r="V204" s="295"/>
      <c r="W204" s="295"/>
    </row>
    <row r="205" spans="3:23" s="294" customFormat="1" ht="12.75" customHeight="1" x14ac:dyDescent="0.2">
      <c r="C205" s="403"/>
      <c r="D205" s="404"/>
      <c r="E205" s="1111" t="str">
        <f>Translations!$B$355</f>
        <v>For the specific purpose of the NIMs data collection, this section should cover all data provided in section F.(k) in the "baseline data collection" template.</v>
      </c>
      <c r="F205" s="1112"/>
      <c r="G205" s="1112"/>
      <c r="H205" s="1112"/>
      <c r="I205" s="1112"/>
      <c r="J205" s="1112"/>
      <c r="K205" s="1112"/>
      <c r="L205" s="1112"/>
      <c r="M205" s="1112"/>
      <c r="N205" s="1113"/>
      <c r="O205" s="40"/>
      <c r="P205" s="301"/>
      <c r="Q205" s="295"/>
      <c r="R205" s="295"/>
      <c r="S205" s="295"/>
      <c r="T205" s="295"/>
      <c r="U205" s="295"/>
      <c r="V205" s="295"/>
      <c r="W205" s="295"/>
    </row>
    <row r="206" spans="3:23" s="294" customFormat="1" ht="12.75" customHeight="1" x14ac:dyDescent="0.2">
      <c r="C206" s="403"/>
      <c r="D206" s="404"/>
      <c r="E206" s="1016" t="str">
        <f>Translations!$B$356</f>
        <v>The attributable emissions will take into account any import or export of measurable heat pursuant to sections 10.1.2 and 10.1.3 of Annex VII of the FAR.</v>
      </c>
      <c r="F206" s="1017"/>
      <c r="G206" s="1017"/>
      <c r="H206" s="1017"/>
      <c r="I206" s="1017"/>
      <c r="J206" s="1017"/>
      <c r="K206" s="1017"/>
      <c r="L206" s="1017"/>
      <c r="M206" s="1017"/>
      <c r="N206" s="1018"/>
      <c r="O206" s="40"/>
      <c r="P206" s="301"/>
      <c r="Q206" s="295"/>
      <c r="R206" s="295"/>
      <c r="S206" s="295"/>
      <c r="T206" s="295"/>
      <c r="U206" s="295"/>
      <c r="V206" s="295"/>
      <c r="W206" s="295"/>
    </row>
    <row r="207" spans="3:23" s="294" customFormat="1" ht="12.75" customHeight="1" x14ac:dyDescent="0.2">
      <c r="C207" s="403"/>
      <c r="D207" s="407" t="s">
        <v>152</v>
      </c>
      <c r="E207" s="1047" t="str">
        <f>Translations!$B$357</f>
        <v>Are measurable heat flows relevant for this sub-installation?</v>
      </c>
      <c r="F207" s="1047"/>
      <c r="G207" s="1047"/>
      <c r="H207" s="1047"/>
      <c r="I207" s="1047"/>
      <c r="J207" s="1047"/>
      <c r="K207" s="1047"/>
      <c r="L207" s="1047"/>
      <c r="M207" s="1048"/>
      <c r="N207" s="1048"/>
      <c r="O207" s="40"/>
      <c r="P207" s="301"/>
      <c r="Q207" s="295"/>
      <c r="R207" s="295"/>
      <c r="S207" s="295"/>
      <c r="T207" s="295"/>
      <c r="U207" s="295"/>
      <c r="V207" s="295"/>
      <c r="W207" s="295"/>
    </row>
    <row r="208" spans="3:23" s="294" customFormat="1" ht="12.75" customHeight="1" x14ac:dyDescent="0.2">
      <c r="C208" s="403"/>
      <c r="D208" s="407"/>
      <c r="E208" s="404"/>
      <c r="F208" s="404"/>
      <c r="G208" s="404"/>
      <c r="H208" s="404"/>
      <c r="I208" s="404"/>
      <c r="J208" s="972" t="str">
        <f>IF(I30="","",IF(AND(M207&lt;&gt;"",M207=FALSE),HYPERLINK(Q208,EUconst_MsgGoOn),""))</f>
        <v/>
      </c>
      <c r="K208" s="973"/>
      <c r="L208" s="973"/>
      <c r="M208" s="973"/>
      <c r="N208" s="974"/>
      <c r="O208" s="40"/>
      <c r="P208" s="26" t="s">
        <v>481</v>
      </c>
      <c r="Q208" s="477" t="str">
        <f>"#"&amp;ADDRESS(ROW(D258),COLUMN(D258))</f>
        <v>#$D$258</v>
      </c>
      <c r="R208" s="295"/>
      <c r="S208" s="295"/>
      <c r="T208" s="295"/>
      <c r="U208" s="295"/>
      <c r="V208" s="295"/>
      <c r="W208" s="295"/>
    </row>
    <row r="209" spans="3:23" s="294" customFormat="1" ht="5.0999999999999996" customHeight="1" x14ac:dyDescent="0.2">
      <c r="C209" s="403"/>
      <c r="D209" s="407"/>
      <c r="E209" s="407"/>
      <c r="F209" s="407"/>
      <c r="G209" s="407"/>
      <c r="H209" s="407"/>
      <c r="I209" s="407"/>
      <c r="J209" s="407"/>
      <c r="K209" s="407"/>
      <c r="L209" s="407"/>
      <c r="M209" s="407"/>
      <c r="N209" s="417"/>
      <c r="O209" s="40"/>
      <c r="P209" s="26"/>
      <c r="Q209" s="295"/>
      <c r="R209" s="295"/>
      <c r="S209" s="295"/>
      <c r="T209" s="295"/>
      <c r="U209" s="295"/>
      <c r="V209" s="295"/>
      <c r="W209" s="295"/>
    </row>
    <row r="210" spans="3:23" s="294" customFormat="1" ht="12.75" customHeight="1" x14ac:dyDescent="0.2">
      <c r="C210" s="403"/>
      <c r="D210" s="407" t="s">
        <v>153</v>
      </c>
      <c r="E210" s="1047" t="str">
        <f>Translations!$B$249</f>
        <v>Information on the methodology applied</v>
      </c>
      <c r="F210" s="1047"/>
      <c r="G210" s="1047"/>
      <c r="H210" s="1047"/>
      <c r="I210" s="1047"/>
      <c r="J210" s="1047"/>
      <c r="K210" s="1047"/>
      <c r="L210" s="1047"/>
      <c r="M210" s="1047"/>
      <c r="N210" s="1049"/>
      <c r="O210" s="40"/>
      <c r="P210" s="301"/>
      <c r="Q210" s="295"/>
      <c r="R210" s="295"/>
      <c r="S210" s="295"/>
      <c r="T210" s="295"/>
      <c r="U210" s="295"/>
      <c r="V210" s="295"/>
      <c r="W210" s="295"/>
    </row>
    <row r="211" spans="3:23" s="294" customFormat="1" ht="12.75" customHeight="1" x14ac:dyDescent="0.2">
      <c r="C211" s="403"/>
      <c r="D211" s="407"/>
      <c r="E211" s="1016" t="str">
        <f>Translations!$B$250</f>
        <v>Please select below:</v>
      </c>
      <c r="F211" s="1017"/>
      <c r="G211" s="1017"/>
      <c r="H211" s="1017"/>
      <c r="I211" s="1017"/>
      <c r="J211" s="1017"/>
      <c r="K211" s="1017"/>
      <c r="L211" s="1017"/>
      <c r="M211" s="1017"/>
      <c r="N211" s="1018"/>
      <c r="O211" s="40"/>
      <c r="P211" s="295"/>
      <c r="Q211" s="295"/>
      <c r="R211" s="295"/>
      <c r="S211" s="295"/>
      <c r="T211" s="295"/>
      <c r="U211" s="295"/>
      <c r="V211" s="295"/>
      <c r="W211" s="295"/>
    </row>
    <row r="212" spans="3:23" s="294" customFormat="1" ht="12.75" customHeight="1" x14ac:dyDescent="0.2">
      <c r="C212" s="403"/>
      <c r="D212" s="407"/>
      <c r="E212" s="408" t="s">
        <v>303</v>
      </c>
      <c r="F212" s="1016" t="str">
        <f>Translations!$B$270</f>
        <v>the data source used for the energy flows pursuant to section 4.5 of Annex VII of the FAR.</v>
      </c>
      <c r="G212" s="1107"/>
      <c r="H212" s="1107"/>
      <c r="I212" s="1107"/>
      <c r="J212" s="1107"/>
      <c r="K212" s="1107"/>
      <c r="L212" s="1107"/>
      <c r="M212" s="1107"/>
      <c r="N212" s="1108"/>
      <c r="O212" s="40"/>
      <c r="P212" s="295"/>
      <c r="Q212" s="295"/>
      <c r="R212" s="295"/>
      <c r="S212" s="295"/>
      <c r="T212" s="295"/>
      <c r="U212" s="295"/>
      <c r="V212" s="295"/>
      <c r="W212" s="295"/>
    </row>
    <row r="213" spans="3:23" s="294" customFormat="1" ht="12.75" customHeight="1" x14ac:dyDescent="0.2">
      <c r="C213" s="403"/>
      <c r="D213" s="407"/>
      <c r="E213" s="408" t="s">
        <v>303</v>
      </c>
      <c r="F213" s="1016" t="str">
        <f>Translations!$B$358</f>
        <v>the method used for the determination of annual quantities pursuant to section 7.2 of Annex VII of the FAR.</v>
      </c>
      <c r="G213" s="1107"/>
      <c r="H213" s="1107"/>
      <c r="I213" s="1107"/>
      <c r="J213" s="1107"/>
      <c r="K213" s="1107"/>
      <c r="L213" s="1107"/>
      <c r="M213" s="1107"/>
      <c r="N213" s="1108"/>
      <c r="O213" s="40"/>
      <c r="P213" s="295"/>
      <c r="Q213" s="295"/>
      <c r="R213" s="295"/>
      <c r="S213" s="295"/>
      <c r="T213" s="295"/>
      <c r="U213" s="295"/>
      <c r="V213" s="295"/>
      <c r="W213" s="295"/>
    </row>
    <row r="214" spans="3:23" s="294" customFormat="1" ht="25.5" customHeight="1" x14ac:dyDescent="0.2">
      <c r="C214" s="403"/>
      <c r="D214" s="407"/>
      <c r="E214" s="408"/>
      <c r="F214"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214" s="1107"/>
      <c r="H214" s="1107"/>
      <c r="I214" s="1107"/>
      <c r="J214" s="1107"/>
      <c r="K214" s="1107"/>
      <c r="L214" s="1107"/>
      <c r="M214" s="1107"/>
      <c r="N214" s="1108"/>
      <c r="O214" s="40"/>
      <c r="P214" s="295"/>
      <c r="Q214" s="295"/>
      <c r="R214" s="295"/>
      <c r="S214" s="295"/>
      <c r="T214" s="295"/>
      <c r="U214" s="295"/>
      <c r="V214" s="295"/>
      <c r="W214" s="295"/>
    </row>
    <row r="215" spans="3:23" s="294" customFormat="1" ht="25.5" customHeight="1" thickBot="1" x14ac:dyDescent="0.25">
      <c r="C215" s="403"/>
      <c r="D215" s="404"/>
      <c r="E215" s="404"/>
      <c r="F215" s="404"/>
      <c r="G215" s="404"/>
      <c r="H215" s="404"/>
      <c r="I215" s="1044" t="str">
        <f>Translations!$B$254</f>
        <v>Data source</v>
      </c>
      <c r="J215" s="1044"/>
      <c r="K215" s="1044" t="str">
        <f>Translations!$B$255</f>
        <v>Other data source (if applicable)</v>
      </c>
      <c r="L215" s="1044"/>
      <c r="M215" s="1044" t="str">
        <f>Translations!$B$255</f>
        <v>Other data source (if applicable)</v>
      </c>
      <c r="N215" s="1044"/>
      <c r="O215" s="40"/>
      <c r="P215" s="301"/>
      <c r="Q215" s="295"/>
      <c r="R215" s="295"/>
      <c r="S215" s="295"/>
      <c r="T215" s="295"/>
      <c r="U215" s="295"/>
      <c r="V215" s="295"/>
      <c r="W215" s="295" t="s">
        <v>457</v>
      </c>
    </row>
    <row r="216" spans="3:23" s="294" customFormat="1" ht="12.75" customHeight="1" x14ac:dyDescent="0.2">
      <c r="C216" s="403"/>
      <c r="D216" s="407"/>
      <c r="E216" s="412" t="s">
        <v>908</v>
      </c>
      <c r="F216" s="1030" t="str">
        <f>Translations!$B$359</f>
        <v>Measurable heat imported</v>
      </c>
      <c r="G216" s="1030"/>
      <c r="H216" s="1031"/>
      <c r="I216" s="1032"/>
      <c r="J216" s="1033"/>
      <c r="K216" s="1034"/>
      <c r="L216" s="1035"/>
      <c r="M216" s="1034"/>
      <c r="N216" s="1036"/>
      <c r="O216" s="40"/>
      <c r="P216" s="295"/>
      <c r="Q216" s="295"/>
      <c r="R216" s="295"/>
      <c r="S216" s="295"/>
      <c r="T216" s="295"/>
      <c r="U216" s="295"/>
      <c r="V216" s="295"/>
      <c r="W216" s="302" t="b">
        <f>AND(M207&lt;&gt;"",M207=FALSE)</f>
        <v>0</v>
      </c>
    </row>
    <row r="217" spans="3:23" s="294" customFormat="1" ht="12.75" customHeight="1" x14ac:dyDescent="0.2">
      <c r="C217" s="403"/>
      <c r="D217" s="407"/>
      <c r="E217" s="412" t="s">
        <v>909</v>
      </c>
      <c r="F217" s="1037" t="str">
        <f>Translations!$B$360</f>
        <v>Measurable heat from pulp</v>
      </c>
      <c r="G217" s="1037"/>
      <c r="H217" s="1038"/>
      <c r="I217" s="1039"/>
      <c r="J217" s="1040"/>
      <c r="K217" s="1041"/>
      <c r="L217" s="1042"/>
      <c r="M217" s="1041"/>
      <c r="N217" s="1043"/>
      <c r="O217" s="40"/>
      <c r="P217" s="295"/>
      <c r="Q217" s="295"/>
      <c r="R217" s="295"/>
      <c r="S217" s="295"/>
      <c r="T217" s="295"/>
      <c r="U217" s="295"/>
      <c r="V217" s="295"/>
      <c r="W217" s="303" t="b">
        <f>W216</f>
        <v>0</v>
      </c>
    </row>
    <row r="218" spans="3:23" s="294" customFormat="1" ht="12.75" customHeight="1" x14ac:dyDescent="0.2">
      <c r="C218" s="403"/>
      <c r="D218" s="407"/>
      <c r="E218" s="412" t="s">
        <v>910</v>
      </c>
      <c r="F218" s="1037" t="str">
        <f>Translations!$B$361</f>
        <v>Measurable heat from nitric acid</v>
      </c>
      <c r="G218" s="1037"/>
      <c r="H218" s="1038"/>
      <c r="I218" s="1039"/>
      <c r="J218" s="1040"/>
      <c r="K218" s="1041"/>
      <c r="L218" s="1042"/>
      <c r="M218" s="1041"/>
      <c r="N218" s="1043"/>
      <c r="O218" s="40"/>
      <c r="P218" s="295"/>
      <c r="Q218" s="295"/>
      <c r="R218" s="295"/>
      <c r="S218" s="295"/>
      <c r="T218" s="295"/>
      <c r="U218" s="295"/>
      <c r="V218" s="295"/>
      <c r="W218" s="303" t="b">
        <f>W217</f>
        <v>0</v>
      </c>
    </row>
    <row r="219" spans="3:23" s="294" customFormat="1" ht="12.75" customHeight="1" x14ac:dyDescent="0.2">
      <c r="C219" s="403"/>
      <c r="D219" s="407"/>
      <c r="E219" s="412" t="s">
        <v>911</v>
      </c>
      <c r="F219" s="1019" t="str">
        <f>Translations!$B$362</f>
        <v>Measurable heat exported</v>
      </c>
      <c r="G219" s="1019"/>
      <c r="H219" s="1020"/>
      <c r="I219" s="1021"/>
      <c r="J219" s="1022"/>
      <c r="K219" s="1023"/>
      <c r="L219" s="1024"/>
      <c r="M219" s="1023"/>
      <c r="N219" s="1025"/>
      <c r="O219" s="40"/>
      <c r="P219" s="295"/>
      <c r="Q219" s="295"/>
      <c r="R219" s="295"/>
      <c r="S219" s="295"/>
      <c r="T219" s="295"/>
      <c r="U219" s="295"/>
      <c r="V219" s="295"/>
      <c r="W219" s="303" t="b">
        <f>W218</f>
        <v>0</v>
      </c>
    </row>
    <row r="220" spans="3:23" s="294" customFormat="1" ht="12.75" customHeight="1" x14ac:dyDescent="0.2">
      <c r="C220" s="403"/>
      <c r="D220" s="407"/>
      <c r="E220" s="412" t="s">
        <v>912</v>
      </c>
      <c r="F220" s="1050" t="str">
        <f>Translations!$B$274</f>
        <v>Net measurable heat flows</v>
      </c>
      <c r="G220" s="1050"/>
      <c r="H220" s="1051"/>
      <c r="I220" s="977"/>
      <c r="J220" s="978"/>
      <c r="K220" s="979"/>
      <c r="L220" s="980"/>
      <c r="M220" s="979"/>
      <c r="N220" s="981"/>
      <c r="O220" s="40"/>
      <c r="P220" s="295"/>
      <c r="Q220" s="295"/>
      <c r="R220" s="295"/>
      <c r="S220" s="295"/>
      <c r="T220" s="295"/>
      <c r="U220" s="295"/>
      <c r="V220" s="295"/>
      <c r="W220" s="303" t="b">
        <f>W219</f>
        <v>0</v>
      </c>
    </row>
    <row r="221" spans="3:23" s="294" customFormat="1" ht="5.0999999999999996" customHeight="1" x14ac:dyDescent="0.2">
      <c r="C221" s="403"/>
      <c r="D221" s="407"/>
      <c r="E221" s="404"/>
      <c r="F221" s="404"/>
      <c r="G221" s="404"/>
      <c r="H221" s="404"/>
      <c r="I221" s="404"/>
      <c r="J221" s="404"/>
      <c r="K221" s="404"/>
      <c r="L221" s="404"/>
      <c r="M221" s="404"/>
      <c r="N221" s="405"/>
      <c r="O221" s="40"/>
      <c r="P221" s="301"/>
      <c r="Q221" s="295"/>
      <c r="R221" s="295"/>
      <c r="S221" s="295"/>
      <c r="T221" s="295"/>
      <c r="U221" s="295"/>
      <c r="V221" s="295"/>
      <c r="W221" s="304"/>
    </row>
    <row r="222" spans="3:23" s="294" customFormat="1" ht="12.75" customHeight="1" x14ac:dyDescent="0.2">
      <c r="C222" s="403"/>
      <c r="D222" s="407"/>
      <c r="E222" s="412" t="s">
        <v>912</v>
      </c>
      <c r="F222" s="1013" t="str">
        <f>Translations!$B$257</f>
        <v>Description of the methodology applied</v>
      </c>
      <c r="G222" s="1013"/>
      <c r="H222" s="1013"/>
      <c r="I222" s="1013"/>
      <c r="J222" s="1013"/>
      <c r="K222" s="1013"/>
      <c r="L222" s="1013"/>
      <c r="M222" s="1013"/>
      <c r="N222" s="1014"/>
      <c r="O222" s="40"/>
      <c r="P222" s="301"/>
      <c r="Q222" s="295"/>
      <c r="R222" s="295"/>
      <c r="S222" s="295"/>
      <c r="T222" s="295"/>
      <c r="U222" s="295"/>
      <c r="V222" s="295"/>
      <c r="W222" s="304"/>
    </row>
    <row r="223" spans="3:23" s="294" customFormat="1" ht="5.0999999999999996" customHeight="1" x14ac:dyDescent="0.2">
      <c r="C223" s="403"/>
      <c r="D223" s="404"/>
      <c r="E223" s="408"/>
      <c r="F223" s="503"/>
      <c r="G223" s="504"/>
      <c r="H223" s="504"/>
      <c r="I223" s="504"/>
      <c r="J223" s="504"/>
      <c r="K223" s="504"/>
      <c r="L223" s="504"/>
      <c r="M223" s="504"/>
      <c r="N223" s="505"/>
      <c r="O223" s="40"/>
      <c r="P223" s="295"/>
      <c r="Q223" s="295"/>
      <c r="R223" s="295"/>
      <c r="S223" s="295"/>
      <c r="T223" s="295"/>
      <c r="U223" s="295"/>
      <c r="V223" s="295"/>
      <c r="W223" s="304"/>
    </row>
    <row r="224" spans="3:23" s="294" customFormat="1" ht="12.75" customHeight="1" x14ac:dyDescent="0.2">
      <c r="C224" s="403"/>
      <c r="D224" s="407"/>
      <c r="E224" s="412"/>
      <c r="F224" s="1026" t="str">
        <f>IF(I30&lt;&gt;"",HYPERLINK("#" &amp; Q224,EUConst_MsgDescription),"")</f>
        <v/>
      </c>
      <c r="G224" s="1004"/>
      <c r="H224" s="1004"/>
      <c r="I224" s="1004"/>
      <c r="J224" s="1004"/>
      <c r="K224" s="1004"/>
      <c r="L224" s="1004"/>
      <c r="M224" s="1004"/>
      <c r="N224" s="1005"/>
      <c r="O224" s="40"/>
      <c r="P224" s="26" t="s">
        <v>481</v>
      </c>
      <c r="Q224" s="477" t="str">
        <f>"#"&amp;ADDRESS(ROW($C$10),COLUMN($C$10))</f>
        <v>#$C$10</v>
      </c>
      <c r="R224" s="295"/>
      <c r="S224" s="295"/>
      <c r="T224" s="295"/>
      <c r="U224" s="295"/>
      <c r="V224" s="295"/>
      <c r="W224" s="304"/>
    </row>
    <row r="225" spans="1:23" ht="5.0999999999999996" customHeight="1" x14ac:dyDescent="0.2">
      <c r="C225" s="403"/>
      <c r="D225" s="407"/>
      <c r="E225" s="413"/>
      <c r="F225" s="1027"/>
      <c r="G225" s="1027"/>
      <c r="H225" s="1027"/>
      <c r="I225" s="1027"/>
      <c r="J225" s="1027"/>
      <c r="K225" s="1027"/>
      <c r="L225" s="1027"/>
      <c r="M225" s="1027"/>
      <c r="N225" s="1028"/>
      <c r="P225" s="301"/>
      <c r="W225" s="304"/>
    </row>
    <row r="226" spans="1:23" s="299" customFormat="1" ht="50.1" customHeight="1" x14ac:dyDescent="0.2">
      <c r="A226" s="298"/>
      <c r="B226" s="14"/>
      <c r="C226" s="403"/>
      <c r="D226" s="413"/>
      <c r="E226" s="413"/>
      <c r="F226" s="994"/>
      <c r="G226" s="995"/>
      <c r="H226" s="995"/>
      <c r="I226" s="995"/>
      <c r="J226" s="995"/>
      <c r="K226" s="995"/>
      <c r="L226" s="995"/>
      <c r="M226" s="995"/>
      <c r="N226" s="996"/>
      <c r="O226" s="40"/>
      <c r="P226" s="305"/>
      <c r="Q226" s="306"/>
      <c r="R226" s="306"/>
      <c r="S226" s="295"/>
      <c r="T226" s="295"/>
      <c r="U226" s="306"/>
      <c r="V226" s="306"/>
      <c r="W226" s="307" t="b">
        <f>W220</f>
        <v>0</v>
      </c>
    </row>
    <row r="227" spans="1:23" ht="5.0999999999999996" customHeight="1" x14ac:dyDescent="0.2">
      <c r="C227" s="403"/>
      <c r="D227" s="407"/>
      <c r="E227" s="404"/>
      <c r="F227" s="404"/>
      <c r="G227" s="404"/>
      <c r="H227" s="404"/>
      <c r="I227" s="404"/>
      <c r="J227" s="404"/>
      <c r="K227" s="404"/>
      <c r="L227" s="404"/>
      <c r="M227" s="404"/>
      <c r="N227" s="405"/>
      <c r="W227" s="304"/>
    </row>
    <row r="228" spans="1:23" ht="12.75" customHeight="1" x14ac:dyDescent="0.2">
      <c r="C228" s="403"/>
      <c r="D228" s="407"/>
      <c r="E228" s="412"/>
      <c r="F228" s="1029" t="str">
        <f>Translations!$B$210</f>
        <v>Reference to external files, if relevant</v>
      </c>
      <c r="G228" s="1029"/>
      <c r="H228" s="1029"/>
      <c r="I228" s="1029"/>
      <c r="J228" s="1029"/>
      <c r="K228" s="934"/>
      <c r="L228" s="934"/>
      <c r="M228" s="934"/>
      <c r="N228" s="934"/>
      <c r="W228" s="307" t="b">
        <f>W226</f>
        <v>0</v>
      </c>
    </row>
    <row r="229" spans="1:23" ht="5.0999999999999996" customHeight="1" x14ac:dyDescent="0.2">
      <c r="C229" s="403"/>
      <c r="D229" s="407"/>
      <c r="E229" s="404"/>
      <c r="F229" s="404"/>
      <c r="G229" s="404"/>
      <c r="H229" s="404"/>
      <c r="I229" s="404"/>
      <c r="J229" s="404"/>
      <c r="K229" s="404"/>
      <c r="L229" s="404"/>
      <c r="M229" s="404"/>
      <c r="N229" s="405"/>
      <c r="P229" s="301"/>
      <c r="V229" s="306"/>
      <c r="W229" s="304"/>
    </row>
    <row r="230" spans="1:23" ht="12.75" customHeight="1" x14ac:dyDescent="0.2">
      <c r="C230" s="403"/>
      <c r="D230" s="407" t="s">
        <v>154</v>
      </c>
      <c r="E230" s="1011" t="str">
        <f>Translations!$B$258</f>
        <v>The hierarchical order has been followed?</v>
      </c>
      <c r="F230" s="1011"/>
      <c r="G230" s="1011"/>
      <c r="H230" s="1012"/>
      <c r="I230" s="312"/>
      <c r="J230" s="418" t="str">
        <f>Translations!$B$259</f>
        <v xml:space="preserve"> If not, why?</v>
      </c>
      <c r="K230" s="977"/>
      <c r="L230" s="978"/>
      <c r="M230" s="978"/>
      <c r="N230" s="984"/>
      <c r="P230" s="301"/>
      <c r="V230" s="309" t="b">
        <f>W228</f>
        <v>0</v>
      </c>
      <c r="W230" s="310" t="b">
        <f>OR(W226,AND(I230&lt;&gt;"",I230=TRUE))</f>
        <v>0</v>
      </c>
    </row>
    <row r="231" spans="1:23" ht="25.5" customHeight="1" x14ac:dyDescent="0.2">
      <c r="C231" s="403"/>
      <c r="D231" s="404"/>
      <c r="E231" s="1016"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231" s="1017"/>
      <c r="G231" s="1017"/>
      <c r="H231" s="1017"/>
      <c r="I231" s="1017"/>
      <c r="J231" s="1017"/>
      <c r="K231" s="1017"/>
      <c r="L231" s="1017"/>
      <c r="M231" s="1017"/>
      <c r="N231" s="1018"/>
      <c r="W231" s="320"/>
    </row>
    <row r="232" spans="1:23" ht="12.75" customHeight="1" x14ac:dyDescent="0.2">
      <c r="C232" s="403"/>
      <c r="D232" s="407"/>
      <c r="E232" s="408" t="s">
        <v>303</v>
      </c>
      <c r="F232" s="1016" t="str">
        <f>Translations!$B$261</f>
        <v>Uncertainty assessment: other data sources lead to lower uncertainty according to the simplified uncertainty assessment pursuant to Article 7(2) of the FAR.</v>
      </c>
      <c r="G232" s="1107"/>
      <c r="H232" s="1107"/>
      <c r="I232" s="1107"/>
      <c r="J232" s="1107"/>
      <c r="K232" s="1107"/>
      <c r="L232" s="1107"/>
      <c r="M232" s="1107"/>
      <c r="N232" s="1108"/>
      <c r="W232" s="304"/>
    </row>
    <row r="233" spans="1:23" ht="12.75" customHeight="1" x14ac:dyDescent="0.2">
      <c r="C233" s="403"/>
      <c r="D233" s="407"/>
      <c r="E233" s="408" t="s">
        <v>303</v>
      </c>
      <c r="F233" s="1016" t="str">
        <f>Translations!$B$262</f>
        <v>Technical infeasibility: the use of better data sources is technical infeasible.</v>
      </c>
      <c r="G233" s="1107"/>
      <c r="H233" s="1107"/>
      <c r="I233" s="1107"/>
      <c r="J233" s="1107"/>
      <c r="K233" s="1107"/>
      <c r="L233" s="1107"/>
      <c r="M233" s="1107"/>
      <c r="N233" s="1108"/>
      <c r="W233" s="304"/>
    </row>
    <row r="234" spans="1:23" ht="12.75" customHeight="1" x14ac:dyDescent="0.2">
      <c r="C234" s="403"/>
      <c r="D234" s="407"/>
      <c r="E234" s="408" t="s">
        <v>303</v>
      </c>
      <c r="F234" s="1016" t="str">
        <f>Translations!$B$263</f>
        <v>Unreasonable costs: the use of better data sources would incur unreasonable costs.</v>
      </c>
      <c r="G234" s="1107"/>
      <c r="H234" s="1107"/>
      <c r="I234" s="1107"/>
      <c r="J234" s="1107"/>
      <c r="K234" s="1107"/>
      <c r="L234" s="1107"/>
      <c r="M234" s="1107"/>
      <c r="N234" s="1108"/>
      <c r="W234" s="304"/>
    </row>
    <row r="235" spans="1:23" ht="5.0999999999999996" customHeight="1" x14ac:dyDescent="0.2">
      <c r="C235" s="403"/>
      <c r="D235" s="404"/>
      <c r="E235" s="508"/>
      <c r="F235" s="508"/>
      <c r="G235" s="508"/>
      <c r="H235" s="508"/>
      <c r="I235" s="508"/>
      <c r="J235" s="508"/>
      <c r="K235" s="508"/>
      <c r="L235" s="508"/>
      <c r="M235" s="508"/>
      <c r="N235" s="509"/>
      <c r="P235" s="301"/>
      <c r="V235" s="306"/>
      <c r="W235" s="304"/>
    </row>
    <row r="236" spans="1:23" ht="12.75" customHeight="1" x14ac:dyDescent="0.2">
      <c r="C236" s="403"/>
      <c r="D236" s="421"/>
      <c r="E236" s="421"/>
      <c r="F236" s="1013" t="str">
        <f>Translations!$B$264</f>
        <v>Further details on any deviation from the hierarchy</v>
      </c>
      <c r="G236" s="1013"/>
      <c r="H236" s="1013"/>
      <c r="I236" s="1013"/>
      <c r="J236" s="1013"/>
      <c r="K236" s="1013"/>
      <c r="L236" s="1013"/>
      <c r="M236" s="1013"/>
      <c r="N236" s="1014"/>
      <c r="P236" s="301"/>
      <c r="V236" s="306"/>
      <c r="W236" s="304"/>
    </row>
    <row r="237" spans="1:23" ht="25.5" customHeight="1" x14ac:dyDescent="0.2">
      <c r="C237" s="403"/>
      <c r="D237" s="421"/>
      <c r="E237" s="421"/>
      <c r="F237" s="994"/>
      <c r="G237" s="995"/>
      <c r="H237" s="995"/>
      <c r="I237" s="995"/>
      <c r="J237" s="995"/>
      <c r="K237" s="995"/>
      <c r="L237" s="995"/>
      <c r="M237" s="995"/>
      <c r="N237" s="996"/>
      <c r="P237" s="301"/>
      <c r="V237" s="306"/>
      <c r="W237" s="307" t="b">
        <f>W230</f>
        <v>0</v>
      </c>
    </row>
    <row r="238" spans="1:23" ht="5.0999999999999996" customHeight="1" x14ac:dyDescent="0.2">
      <c r="C238" s="403"/>
      <c r="D238" s="404"/>
      <c r="E238" s="508"/>
      <c r="F238" s="508"/>
      <c r="G238" s="508"/>
      <c r="H238" s="508"/>
      <c r="I238" s="508"/>
      <c r="J238" s="508"/>
      <c r="K238" s="508"/>
      <c r="L238" s="508"/>
      <c r="M238" s="508"/>
      <c r="N238" s="509"/>
      <c r="P238" s="301"/>
      <c r="V238" s="306"/>
      <c r="W238" s="304"/>
    </row>
    <row r="239" spans="1:23" ht="12.75" customHeight="1" x14ac:dyDescent="0.2">
      <c r="C239" s="403"/>
      <c r="D239" s="407" t="s">
        <v>155</v>
      </c>
      <c r="E239" s="1047" t="str">
        <f>Translations!$B$363</f>
        <v>Description of the methodology for determination of the relevant attributable emission factors in accordance with sections 10.1.2. and 10.1.3. of Annex VII (FAR).</v>
      </c>
      <c r="F239" s="1047"/>
      <c r="G239" s="1047"/>
      <c r="H239" s="1047"/>
      <c r="I239" s="1047"/>
      <c r="J239" s="1047"/>
      <c r="K239" s="1047"/>
      <c r="L239" s="1047"/>
      <c r="M239" s="1047"/>
      <c r="N239" s="1049"/>
      <c r="P239" s="301"/>
      <c r="V239" s="306"/>
      <c r="W239" s="304"/>
    </row>
    <row r="240" spans="1:23" ht="12.75" customHeight="1" x14ac:dyDescent="0.2">
      <c r="C240" s="403"/>
      <c r="D240" s="404"/>
      <c r="E240" s="1016" t="str">
        <f>Translations!$B$364</f>
        <v>This should cover the emission factor for each type of measurable heat flow identified above.</v>
      </c>
      <c r="F240" s="1017"/>
      <c r="G240" s="1017"/>
      <c r="H240" s="1017"/>
      <c r="I240" s="1017"/>
      <c r="J240" s="1017"/>
      <c r="K240" s="1017"/>
      <c r="L240" s="1017"/>
      <c r="M240" s="1017"/>
      <c r="N240" s="1018"/>
      <c r="P240" s="301"/>
      <c r="V240" s="306"/>
      <c r="W240" s="304"/>
    </row>
    <row r="241" spans="1:23" ht="12.75" customHeight="1" x14ac:dyDescent="0.2">
      <c r="C241" s="403"/>
      <c r="D241" s="404"/>
      <c r="E241" s="1016" t="str">
        <f>Translations!$B$365</f>
        <v>If the heat is produced from CHPs, please describe how all parameters in chapter 8 of Annex VII of the FAR have been determined.</v>
      </c>
      <c r="F241" s="1017"/>
      <c r="G241" s="1017"/>
      <c r="H241" s="1017"/>
      <c r="I241" s="1017"/>
      <c r="J241" s="1017"/>
      <c r="K241" s="1017"/>
      <c r="L241" s="1017"/>
      <c r="M241" s="1017"/>
      <c r="N241" s="1018"/>
      <c r="P241" s="301"/>
      <c r="V241" s="306"/>
      <c r="W241" s="304"/>
    </row>
    <row r="242" spans="1:23" ht="5.0999999999999996" customHeight="1" x14ac:dyDescent="0.2">
      <c r="C242" s="403"/>
      <c r="D242" s="404"/>
      <c r="E242" s="408"/>
      <c r="F242" s="503"/>
      <c r="G242" s="504"/>
      <c r="H242" s="504"/>
      <c r="I242" s="504"/>
      <c r="J242" s="504"/>
      <c r="K242" s="504"/>
      <c r="L242" s="504"/>
      <c r="M242" s="504"/>
      <c r="N242" s="505"/>
      <c r="W242" s="304"/>
    </row>
    <row r="243" spans="1:23" ht="12.75" customHeight="1" x14ac:dyDescent="0.2">
      <c r="C243" s="403"/>
      <c r="D243" s="407"/>
      <c r="E243" s="412"/>
      <c r="F243" s="1026" t="str">
        <f>IF(I30&lt;&gt;"",HYPERLINK("#" &amp; Q243,EUConst_MsgDescription),"")</f>
        <v/>
      </c>
      <c r="G243" s="1004"/>
      <c r="H243" s="1004"/>
      <c r="I243" s="1004"/>
      <c r="J243" s="1004"/>
      <c r="K243" s="1004"/>
      <c r="L243" s="1004"/>
      <c r="M243" s="1004"/>
      <c r="N243" s="1005"/>
      <c r="P243" s="26" t="s">
        <v>481</v>
      </c>
      <c r="Q243" s="477" t="str">
        <f>"#"&amp;ADDRESS(ROW($C$10),COLUMN($C$10))</f>
        <v>#$C$10</v>
      </c>
      <c r="W243" s="304"/>
    </row>
    <row r="244" spans="1:23" ht="5.0999999999999996" customHeight="1" x14ac:dyDescent="0.2">
      <c r="C244" s="403"/>
      <c r="D244" s="407"/>
      <c r="E244" s="413"/>
      <c r="F244" s="1027"/>
      <c r="G244" s="1027"/>
      <c r="H244" s="1027"/>
      <c r="I244" s="1027"/>
      <c r="J244" s="1027"/>
      <c r="K244" s="1027"/>
      <c r="L244" s="1027"/>
      <c r="M244" s="1027"/>
      <c r="N244" s="1028"/>
      <c r="P244" s="301"/>
      <c r="W244" s="304"/>
    </row>
    <row r="245" spans="1:23" s="299" customFormat="1" ht="50.1" customHeight="1" x14ac:dyDescent="0.2">
      <c r="A245" s="298"/>
      <c r="B245" s="14"/>
      <c r="C245" s="403"/>
      <c r="D245" s="421"/>
      <c r="E245" s="422"/>
      <c r="F245" s="994"/>
      <c r="G245" s="995"/>
      <c r="H245" s="995"/>
      <c r="I245" s="995"/>
      <c r="J245" s="995"/>
      <c r="K245" s="995"/>
      <c r="L245" s="995"/>
      <c r="M245" s="995"/>
      <c r="N245" s="996"/>
      <c r="O245" s="40"/>
      <c r="P245" s="322"/>
      <c r="Q245" s="295"/>
      <c r="R245" s="306"/>
      <c r="S245" s="295"/>
      <c r="T245" s="295"/>
      <c r="U245" s="306"/>
      <c r="V245" s="306"/>
      <c r="W245" s="307" t="b">
        <f>W228</f>
        <v>0</v>
      </c>
    </row>
    <row r="246" spans="1:23" ht="5.0999999999999996" customHeight="1" x14ac:dyDescent="0.2">
      <c r="C246" s="403"/>
      <c r="D246" s="407"/>
      <c r="E246" s="404"/>
      <c r="F246" s="404"/>
      <c r="G246" s="404"/>
      <c r="H246" s="404"/>
      <c r="I246" s="404"/>
      <c r="J246" s="404"/>
      <c r="K246" s="404"/>
      <c r="L246" s="404"/>
      <c r="M246" s="404"/>
      <c r="N246" s="405"/>
      <c r="W246" s="304"/>
    </row>
    <row r="247" spans="1:23" ht="12.75" customHeight="1" x14ac:dyDescent="0.2">
      <c r="C247" s="403"/>
      <c r="D247" s="407"/>
      <c r="E247" s="412"/>
      <c r="F247" s="1029" t="str">
        <f>Translations!$B$210</f>
        <v>Reference to external files, if relevant</v>
      </c>
      <c r="G247" s="1029"/>
      <c r="H247" s="1029"/>
      <c r="I247" s="1029"/>
      <c r="J247" s="1029"/>
      <c r="K247" s="934"/>
      <c r="L247" s="934"/>
      <c r="M247" s="934"/>
      <c r="N247" s="934"/>
      <c r="W247" s="307" t="b">
        <f>W245</f>
        <v>0</v>
      </c>
    </row>
    <row r="248" spans="1:23" ht="5.0999999999999996" customHeight="1" x14ac:dyDescent="0.2">
      <c r="C248" s="403"/>
      <c r="D248" s="404"/>
      <c r="E248" s="508"/>
      <c r="F248" s="508"/>
      <c r="G248" s="508"/>
      <c r="H248" s="508"/>
      <c r="I248" s="508"/>
      <c r="J248" s="508"/>
      <c r="K248" s="508"/>
      <c r="L248" s="508"/>
      <c r="M248" s="508"/>
      <c r="N248" s="509"/>
      <c r="P248" s="301"/>
      <c r="R248" s="306"/>
      <c r="V248" s="306"/>
      <c r="W248" s="304"/>
    </row>
    <row r="249" spans="1:23" ht="12.75" customHeight="1" x14ac:dyDescent="0.2">
      <c r="C249" s="403"/>
      <c r="D249" s="407" t="s">
        <v>156</v>
      </c>
      <c r="E249" s="1047" t="str">
        <f>Translations!$B$366</f>
        <v>Are measurable heat flows imported from sub-installations producing pulp relevant?</v>
      </c>
      <c r="F249" s="1047"/>
      <c r="G249" s="1047"/>
      <c r="H249" s="1047"/>
      <c r="I249" s="1047"/>
      <c r="J249" s="1047"/>
      <c r="K249" s="1047"/>
      <c r="L249" s="1047"/>
      <c r="M249" s="1048"/>
      <c r="N249" s="1048"/>
      <c r="P249" s="301"/>
      <c r="R249" s="306"/>
      <c r="V249" s="306"/>
      <c r="W249" s="307" t="b">
        <f>W247</f>
        <v>0</v>
      </c>
    </row>
    <row r="250" spans="1:23" ht="5.0999999999999996" customHeight="1" x14ac:dyDescent="0.2">
      <c r="C250" s="403"/>
      <c r="D250" s="404"/>
      <c r="E250" s="508"/>
      <c r="F250" s="508"/>
      <c r="G250" s="508"/>
      <c r="H250" s="508"/>
      <c r="I250" s="508"/>
      <c r="J250" s="508"/>
      <c r="K250" s="508"/>
      <c r="L250" s="508"/>
      <c r="M250" s="508"/>
      <c r="N250" s="509"/>
      <c r="P250" s="301"/>
      <c r="R250" s="306"/>
      <c r="V250" s="306"/>
      <c r="W250" s="304"/>
    </row>
    <row r="251" spans="1:23" ht="12.75" customHeight="1" x14ac:dyDescent="0.2">
      <c r="C251" s="403"/>
      <c r="D251" s="404"/>
      <c r="E251" s="404"/>
      <c r="F251" s="1013" t="str">
        <f>Translations!$B$257</f>
        <v>Description of the methodology applied</v>
      </c>
      <c r="G251" s="1013"/>
      <c r="H251" s="1013"/>
      <c r="I251" s="1013"/>
      <c r="J251" s="1013"/>
      <c r="K251" s="1013"/>
      <c r="L251" s="1013"/>
      <c r="M251" s="1013"/>
      <c r="N251" s="1014"/>
      <c r="P251" s="301"/>
      <c r="R251" s="306"/>
      <c r="V251" s="306"/>
      <c r="W251" s="304"/>
    </row>
    <row r="252" spans="1:23" ht="5.0999999999999996" customHeight="1" x14ac:dyDescent="0.2">
      <c r="C252" s="403"/>
      <c r="D252" s="404"/>
      <c r="E252" s="508"/>
      <c r="F252" s="508"/>
      <c r="G252" s="508"/>
      <c r="H252" s="508"/>
      <c r="I252" s="508"/>
      <c r="J252" s="508"/>
      <c r="K252" s="508"/>
      <c r="L252" s="508"/>
      <c r="M252" s="508"/>
      <c r="N252" s="509"/>
      <c r="P252" s="301"/>
      <c r="R252" s="306"/>
      <c r="V252" s="306"/>
      <c r="W252" s="304"/>
    </row>
    <row r="253" spans="1:23" ht="12.75" customHeight="1" x14ac:dyDescent="0.2">
      <c r="C253" s="403"/>
      <c r="D253" s="407"/>
      <c r="E253" s="412"/>
      <c r="F253" s="1026" t="str">
        <f>IF(I30&lt;&gt;"",HYPERLINK("#" &amp; Q253,EUConst_MsgDescription),"")</f>
        <v/>
      </c>
      <c r="G253" s="1004"/>
      <c r="H253" s="1004"/>
      <c r="I253" s="1004"/>
      <c r="J253" s="1004"/>
      <c r="K253" s="1004"/>
      <c r="L253" s="1004"/>
      <c r="M253" s="1004"/>
      <c r="N253" s="1005"/>
      <c r="P253" s="26" t="s">
        <v>481</v>
      </c>
      <c r="Q253" s="477" t="str">
        <f>"#"&amp;ADDRESS(ROW($C$10),COLUMN($C$10))</f>
        <v>#$C$10</v>
      </c>
      <c r="W253" s="304"/>
    </row>
    <row r="254" spans="1:23" ht="5.0999999999999996" customHeight="1" x14ac:dyDescent="0.2">
      <c r="C254" s="403"/>
      <c r="D254" s="407"/>
      <c r="E254" s="413"/>
      <c r="F254" s="1027"/>
      <c r="G254" s="1027"/>
      <c r="H254" s="1027"/>
      <c r="I254" s="1027"/>
      <c r="J254" s="1027"/>
      <c r="K254" s="1027"/>
      <c r="L254" s="1027"/>
      <c r="M254" s="1027"/>
      <c r="N254" s="1028"/>
      <c r="P254" s="301"/>
      <c r="W254" s="304"/>
    </row>
    <row r="255" spans="1:23" ht="50.1" customHeight="1" thickBot="1" x14ac:dyDescent="0.25">
      <c r="C255" s="403"/>
      <c r="D255" s="404"/>
      <c r="E255" s="404"/>
      <c r="F255" s="994"/>
      <c r="G255" s="995"/>
      <c r="H255" s="995"/>
      <c r="I255" s="995"/>
      <c r="J255" s="995"/>
      <c r="K255" s="995"/>
      <c r="L255" s="995"/>
      <c r="M255" s="995"/>
      <c r="N255" s="996"/>
      <c r="P255" s="301"/>
      <c r="R255" s="306"/>
      <c r="V255" s="306"/>
      <c r="W255" s="323" t="b">
        <f>OR(W249,AND(M249&lt;&gt;"",M249=FALSE))</f>
        <v>0</v>
      </c>
    </row>
    <row r="256" spans="1:23" ht="5.0999999999999996" customHeight="1" x14ac:dyDescent="0.2">
      <c r="C256" s="403"/>
      <c r="D256" s="407"/>
      <c r="E256" s="404"/>
      <c r="F256" s="404"/>
      <c r="G256" s="404"/>
      <c r="H256" s="404"/>
      <c r="I256" s="404"/>
      <c r="J256" s="404"/>
      <c r="K256" s="404"/>
      <c r="L256" s="404"/>
      <c r="M256" s="404"/>
      <c r="N256" s="405"/>
    </row>
    <row r="257" spans="3:23" s="294" customFormat="1" ht="5.0999999999999996" customHeight="1" x14ac:dyDescent="0.2">
      <c r="C257" s="400"/>
      <c r="D257" s="416"/>
      <c r="E257" s="401"/>
      <c r="F257" s="401"/>
      <c r="G257" s="401"/>
      <c r="H257" s="401"/>
      <c r="I257" s="401"/>
      <c r="J257" s="401"/>
      <c r="K257" s="401"/>
      <c r="L257" s="401"/>
      <c r="M257" s="401"/>
      <c r="N257" s="402"/>
      <c r="O257" s="40"/>
      <c r="P257" s="295"/>
      <c r="Q257" s="295"/>
      <c r="R257" s="295"/>
      <c r="S257" s="295"/>
      <c r="T257" s="295"/>
      <c r="U257" s="295"/>
      <c r="V257" s="295"/>
      <c r="W257" s="295"/>
    </row>
    <row r="258" spans="3:23" s="294" customFormat="1" ht="12.75" customHeight="1" x14ac:dyDescent="0.2">
      <c r="C258" s="403"/>
      <c r="D258" s="406" t="s">
        <v>997</v>
      </c>
      <c r="E258" s="1045" t="str">
        <f>Translations!$B$367</f>
        <v>Waste gas balance for this sub-installation</v>
      </c>
      <c r="F258" s="1045"/>
      <c r="G258" s="1045"/>
      <c r="H258" s="1045"/>
      <c r="I258" s="1045"/>
      <c r="J258" s="1045"/>
      <c r="K258" s="1045"/>
      <c r="L258" s="1045"/>
      <c r="M258" s="1045"/>
      <c r="N258" s="1046"/>
      <c r="O258" s="40"/>
      <c r="P258" s="295"/>
      <c r="Q258" s="295"/>
      <c r="R258" s="295"/>
      <c r="S258" s="295"/>
      <c r="T258" s="295"/>
      <c r="U258" s="295"/>
      <c r="V258" s="295"/>
      <c r="W258" s="295"/>
    </row>
    <row r="259" spans="3:23" s="294" customFormat="1" ht="12.75" customHeight="1" x14ac:dyDescent="0.2">
      <c r="C259" s="403"/>
      <c r="D259" s="404"/>
      <c r="E259" s="1111" t="str">
        <f>Translations!$B$368</f>
        <v>For the specific purpose of the NIMs data collection, this section should cover all data provided in section F.(l) in the "baseline data collection" template.</v>
      </c>
      <c r="F259" s="1112"/>
      <c r="G259" s="1112"/>
      <c r="H259" s="1112"/>
      <c r="I259" s="1112"/>
      <c r="J259" s="1112"/>
      <c r="K259" s="1112"/>
      <c r="L259" s="1112"/>
      <c r="M259" s="1112"/>
      <c r="N259" s="1113"/>
      <c r="O259" s="40"/>
      <c r="P259" s="295"/>
      <c r="Q259" s="295"/>
      <c r="R259" s="295"/>
      <c r="S259" s="295"/>
      <c r="T259" s="295"/>
      <c r="U259" s="295"/>
      <c r="V259" s="295"/>
      <c r="W259" s="295"/>
    </row>
    <row r="260" spans="3:23" s="294" customFormat="1" ht="12.75" customHeight="1" x14ac:dyDescent="0.2">
      <c r="C260" s="403"/>
      <c r="D260" s="404"/>
      <c r="E260" s="1016" t="str">
        <f>Translations!$B$369</f>
        <v>The attributable emissions will take into account any import or export of waste gases pursuant to section 10.1.5 of Annex VII of the FAR.</v>
      </c>
      <c r="F260" s="1017"/>
      <c r="G260" s="1017"/>
      <c r="H260" s="1017"/>
      <c r="I260" s="1017"/>
      <c r="J260" s="1017"/>
      <c r="K260" s="1017"/>
      <c r="L260" s="1017"/>
      <c r="M260" s="1017"/>
      <c r="N260" s="1018"/>
      <c r="O260" s="40"/>
      <c r="P260" s="301"/>
      <c r="Q260" s="295"/>
      <c r="R260" s="295"/>
      <c r="S260" s="295"/>
      <c r="T260" s="295"/>
      <c r="U260" s="295"/>
      <c r="V260" s="295"/>
      <c r="W260" s="295"/>
    </row>
    <row r="261" spans="3:23" s="294" customFormat="1" ht="12.75" customHeight="1" x14ac:dyDescent="0.2">
      <c r="C261" s="403"/>
      <c r="D261" s="407" t="s">
        <v>152</v>
      </c>
      <c r="E261" s="1047" t="str">
        <f>Translations!$B$370</f>
        <v>Are waste gases relevant for this sub-installation?</v>
      </c>
      <c r="F261" s="1047"/>
      <c r="G261" s="1047"/>
      <c r="H261" s="1047"/>
      <c r="I261" s="1047"/>
      <c r="J261" s="1047"/>
      <c r="K261" s="1047"/>
      <c r="L261" s="1047"/>
      <c r="M261" s="1048"/>
      <c r="N261" s="1048"/>
      <c r="O261" s="40"/>
      <c r="P261" s="295"/>
      <c r="Q261" s="295"/>
      <c r="R261" s="295"/>
      <c r="S261" s="295"/>
      <c r="T261" s="295"/>
      <c r="U261" s="295"/>
      <c r="V261" s="295"/>
      <c r="W261" s="295"/>
    </row>
    <row r="262" spans="3:23" s="294" customFormat="1" ht="12.75" customHeight="1" x14ac:dyDescent="0.2">
      <c r="C262" s="403"/>
      <c r="D262" s="407"/>
      <c r="E262" s="404"/>
      <c r="F262" s="404"/>
      <c r="G262" s="404"/>
      <c r="H262" s="404"/>
      <c r="I262" s="404"/>
      <c r="J262" s="972" t="str">
        <f>IF(I30="","",IF(AND(M261&lt;&gt;"",M261=FALSE),HYPERLINK(Q262,EUconst_MsgGoOn),""))</f>
        <v/>
      </c>
      <c r="K262" s="973"/>
      <c r="L262" s="973"/>
      <c r="M262" s="973"/>
      <c r="N262" s="974"/>
      <c r="O262" s="40"/>
      <c r="P262" s="26" t="s">
        <v>481</v>
      </c>
      <c r="Q262" s="477" t="str">
        <f>"#JUMP_F"&amp;P30+1</f>
        <v>#JUMP_F2</v>
      </c>
      <c r="R262" s="295"/>
      <c r="S262" s="295"/>
      <c r="T262" s="295"/>
      <c r="U262" s="295"/>
      <c r="V262" s="295"/>
      <c r="W262" s="295"/>
    </row>
    <row r="263" spans="3:23" s="294" customFormat="1" ht="5.0999999999999996" customHeight="1" x14ac:dyDescent="0.2">
      <c r="C263" s="403"/>
      <c r="D263" s="407"/>
      <c r="E263" s="404"/>
      <c r="F263" s="404"/>
      <c r="G263" s="404"/>
      <c r="H263" s="404"/>
      <c r="I263" s="404"/>
      <c r="J263" s="404"/>
      <c r="K263" s="404"/>
      <c r="L263" s="404"/>
      <c r="M263" s="404"/>
      <c r="N263" s="405"/>
      <c r="O263" s="40"/>
      <c r="P263" s="295"/>
      <c r="Q263" s="295"/>
      <c r="R263" s="295"/>
      <c r="S263" s="295"/>
      <c r="T263" s="295"/>
      <c r="U263" s="295"/>
      <c r="V263" s="295"/>
      <c r="W263" s="295"/>
    </row>
    <row r="264" spans="3:23" s="294" customFormat="1" ht="12.75" customHeight="1" x14ac:dyDescent="0.2">
      <c r="C264" s="403"/>
      <c r="D264" s="407" t="s">
        <v>153</v>
      </c>
      <c r="E264" s="1047" t="str">
        <f>Translations!$B$249</f>
        <v>Information on the methodology applied</v>
      </c>
      <c r="F264" s="1047"/>
      <c r="G264" s="1047"/>
      <c r="H264" s="1047"/>
      <c r="I264" s="1047"/>
      <c r="J264" s="1047"/>
      <c r="K264" s="1047"/>
      <c r="L264" s="1047"/>
      <c r="M264" s="1047"/>
      <c r="N264" s="1049"/>
      <c r="O264" s="40"/>
      <c r="P264" s="295"/>
      <c r="Q264" s="295"/>
      <c r="R264" s="295"/>
      <c r="S264" s="295"/>
      <c r="T264" s="295"/>
      <c r="U264" s="295"/>
      <c r="V264" s="295"/>
      <c r="W264" s="295"/>
    </row>
    <row r="265" spans="3:23" s="294" customFormat="1" ht="12.75" customHeight="1" x14ac:dyDescent="0.2">
      <c r="C265" s="403"/>
      <c r="D265" s="407"/>
      <c r="E265" s="1016" t="str">
        <f>Translations!$B$371</f>
        <v>Please select below for each type of waste gas produced, consumed (including safety flaring), flared (other than safety flaring), imported and exported:</v>
      </c>
      <c r="F265" s="1017"/>
      <c r="G265" s="1017"/>
      <c r="H265" s="1017"/>
      <c r="I265" s="1017"/>
      <c r="J265" s="1017"/>
      <c r="K265" s="1017"/>
      <c r="L265" s="1017"/>
      <c r="M265" s="1017"/>
      <c r="N265" s="1018"/>
      <c r="O265" s="40"/>
      <c r="P265" s="295"/>
      <c r="Q265" s="295"/>
      <c r="R265" s="295"/>
      <c r="S265" s="295"/>
      <c r="T265" s="295"/>
      <c r="U265" s="295"/>
      <c r="V265" s="295"/>
      <c r="W265" s="295"/>
    </row>
    <row r="266" spans="3:23" s="294" customFormat="1" ht="12.75" customHeight="1" x14ac:dyDescent="0.2">
      <c r="C266" s="403"/>
      <c r="D266" s="407"/>
      <c r="E266" s="408" t="s">
        <v>303</v>
      </c>
      <c r="F266" s="1016" t="str">
        <f>Translations!$B$372</f>
        <v>the data source used for the quantification of the waste gas amounts pursuant to section 4.4 of Annex VII of the FAR.</v>
      </c>
      <c r="G266" s="1107"/>
      <c r="H266" s="1107"/>
      <c r="I266" s="1107"/>
      <c r="J266" s="1107"/>
      <c r="K266" s="1107"/>
      <c r="L266" s="1107"/>
      <c r="M266" s="1107"/>
      <c r="N266" s="1108"/>
      <c r="O266" s="40"/>
      <c r="P266" s="295"/>
      <c r="Q266" s="295"/>
      <c r="R266" s="295"/>
      <c r="S266" s="295"/>
      <c r="T266" s="295"/>
      <c r="U266" s="295"/>
      <c r="V266" s="295"/>
      <c r="W266" s="295"/>
    </row>
    <row r="267" spans="3:23" s="294" customFormat="1" ht="12.75" customHeight="1" x14ac:dyDescent="0.2">
      <c r="C267" s="403"/>
      <c r="D267" s="407"/>
      <c r="E267" s="408" t="s">
        <v>303</v>
      </c>
      <c r="F267" s="1016" t="str">
        <f>Translations!$B$373</f>
        <v>the method used for the determination of energy content and emission factor pursuant section 4.6 of Annex VII of the FAR.</v>
      </c>
      <c r="G267" s="1107"/>
      <c r="H267" s="1107"/>
      <c r="I267" s="1107"/>
      <c r="J267" s="1107"/>
      <c r="K267" s="1107"/>
      <c r="L267" s="1107"/>
      <c r="M267" s="1107"/>
      <c r="N267" s="1108"/>
      <c r="O267" s="40"/>
      <c r="P267" s="295"/>
      <c r="Q267" s="295"/>
      <c r="R267" s="295"/>
      <c r="S267" s="295"/>
      <c r="T267" s="295"/>
      <c r="U267" s="295"/>
      <c r="V267" s="295"/>
      <c r="W267" s="295"/>
    </row>
    <row r="268" spans="3:23" s="294" customFormat="1" ht="25.5" customHeight="1" x14ac:dyDescent="0.2">
      <c r="C268" s="403"/>
      <c r="D268" s="407"/>
      <c r="E268" s="408"/>
      <c r="F268"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268" s="1107"/>
      <c r="H268" s="1107"/>
      <c r="I268" s="1107"/>
      <c r="J268" s="1107"/>
      <c r="K268" s="1107"/>
      <c r="L268" s="1107"/>
      <c r="M268" s="1107"/>
      <c r="N268" s="1108"/>
      <c r="O268" s="40"/>
      <c r="P268" s="295"/>
      <c r="Q268" s="295"/>
      <c r="R268" s="295"/>
      <c r="S268" s="295"/>
      <c r="T268" s="295"/>
      <c r="U268" s="295"/>
      <c r="V268" s="295"/>
      <c r="W268" s="295"/>
    </row>
    <row r="269" spans="3:23" s="294" customFormat="1" ht="25.5" customHeight="1" thickBot="1" x14ac:dyDescent="0.25">
      <c r="C269" s="403"/>
      <c r="D269" s="404"/>
      <c r="E269" s="404"/>
      <c r="F269" s="426"/>
      <c r="G269" s="404"/>
      <c r="H269" s="404"/>
      <c r="I269" s="1044" t="str">
        <f>Translations!$B$254</f>
        <v>Data source</v>
      </c>
      <c r="J269" s="1044"/>
      <c r="K269" s="1044" t="str">
        <f>Translations!$B$255</f>
        <v>Other data source (if applicable)</v>
      </c>
      <c r="L269" s="1044"/>
      <c r="M269" s="1044" t="str">
        <f>Translations!$B$255</f>
        <v>Other data source (if applicable)</v>
      </c>
      <c r="N269" s="1044"/>
      <c r="O269" s="40"/>
      <c r="P269" s="295"/>
      <c r="Q269" s="295"/>
      <c r="R269" s="295"/>
      <c r="S269" s="295"/>
      <c r="T269" s="295"/>
      <c r="U269" s="295"/>
      <c r="V269" s="295"/>
      <c r="W269" s="295" t="s">
        <v>457</v>
      </c>
    </row>
    <row r="270" spans="3:23" s="294" customFormat="1" ht="12.75" customHeight="1" x14ac:dyDescent="0.2">
      <c r="C270" s="403"/>
      <c r="D270" s="407"/>
      <c r="E270" s="412" t="s">
        <v>908</v>
      </c>
      <c r="F270" s="1030" t="str">
        <f>Translations!$B$374</f>
        <v>Waste gases produced</v>
      </c>
      <c r="G270" s="1030"/>
      <c r="H270" s="1031"/>
      <c r="I270" s="1032"/>
      <c r="J270" s="1033"/>
      <c r="K270" s="1034"/>
      <c r="L270" s="1035"/>
      <c r="M270" s="1034"/>
      <c r="N270" s="1036"/>
      <c r="O270" s="40"/>
      <c r="P270" s="295"/>
      <c r="Q270" s="295"/>
      <c r="R270" s="295"/>
      <c r="S270" s="295"/>
      <c r="T270" s="295"/>
      <c r="U270" s="295"/>
      <c r="V270" s="295"/>
      <c r="W270" s="302" t="b">
        <f>AND(M261&lt;&gt;"",M261=FALSE)</f>
        <v>0</v>
      </c>
    </row>
    <row r="271" spans="3:23" s="294" customFormat="1" ht="12.75" customHeight="1" x14ac:dyDescent="0.2">
      <c r="C271" s="403"/>
      <c r="D271" s="407"/>
      <c r="E271" s="412" t="s">
        <v>909</v>
      </c>
      <c r="F271" s="1037" t="str">
        <f>Translations!$B$256</f>
        <v>Energy content</v>
      </c>
      <c r="G271" s="1037"/>
      <c r="H271" s="1038"/>
      <c r="I271" s="1039"/>
      <c r="J271" s="1040"/>
      <c r="K271" s="1041"/>
      <c r="L271" s="1042"/>
      <c r="M271" s="1041"/>
      <c r="N271" s="1043"/>
      <c r="O271" s="40"/>
      <c r="P271" s="295"/>
      <c r="Q271" s="295"/>
      <c r="R271" s="295"/>
      <c r="S271" s="295"/>
      <c r="T271" s="295"/>
      <c r="U271" s="295"/>
      <c r="V271" s="295"/>
      <c r="W271" s="303" t="b">
        <f>W270</f>
        <v>0</v>
      </c>
    </row>
    <row r="272" spans="3:23" s="294" customFormat="1" ht="12.75" customHeight="1" x14ac:dyDescent="0.2">
      <c r="C272" s="403"/>
      <c r="D272" s="407"/>
      <c r="E272" s="412" t="s">
        <v>910</v>
      </c>
      <c r="F272" s="1019" t="str">
        <f>Translations!$B$375</f>
        <v>Emission factor</v>
      </c>
      <c r="G272" s="1019"/>
      <c r="H272" s="1020"/>
      <c r="I272" s="1021"/>
      <c r="J272" s="1022"/>
      <c r="K272" s="1023"/>
      <c r="L272" s="1024"/>
      <c r="M272" s="1023"/>
      <c r="N272" s="1025"/>
      <c r="O272" s="40"/>
      <c r="P272" s="295"/>
      <c r="Q272" s="295"/>
      <c r="R272" s="295"/>
      <c r="S272" s="295"/>
      <c r="T272" s="295"/>
      <c r="U272" s="295"/>
      <c r="V272" s="295"/>
      <c r="W272" s="303" t="b">
        <f>W271</f>
        <v>0</v>
      </c>
    </row>
    <row r="273" spans="3:23" s="294" customFormat="1" ht="12.75" customHeight="1" x14ac:dyDescent="0.2">
      <c r="C273" s="403"/>
      <c r="D273" s="407"/>
      <c r="E273" s="412" t="s">
        <v>911</v>
      </c>
      <c r="F273" s="1030" t="str">
        <f>Translations!$B$376</f>
        <v>Waste gases consumed</v>
      </c>
      <c r="G273" s="1030"/>
      <c r="H273" s="1031"/>
      <c r="I273" s="1032"/>
      <c r="J273" s="1033"/>
      <c r="K273" s="1034"/>
      <c r="L273" s="1035"/>
      <c r="M273" s="1034"/>
      <c r="N273" s="1036"/>
      <c r="O273" s="40"/>
      <c r="P273" s="295"/>
      <c r="Q273" s="295"/>
      <c r="R273" s="295"/>
      <c r="S273" s="295"/>
      <c r="T273" s="295"/>
      <c r="U273" s="295"/>
      <c r="V273" s="295"/>
      <c r="W273" s="303" t="b">
        <f t="shared" ref="W273:W284" si="0">W272</f>
        <v>0</v>
      </c>
    </row>
    <row r="274" spans="3:23" s="294" customFormat="1" ht="12.75" customHeight="1" x14ac:dyDescent="0.2">
      <c r="C274" s="403"/>
      <c r="D274" s="407"/>
      <c r="E274" s="412" t="s">
        <v>912</v>
      </c>
      <c r="F274" s="1037" t="str">
        <f>Translations!$B$256</f>
        <v>Energy content</v>
      </c>
      <c r="G274" s="1037"/>
      <c r="H274" s="1038"/>
      <c r="I274" s="1039"/>
      <c r="J274" s="1040"/>
      <c r="K274" s="1041"/>
      <c r="L274" s="1042"/>
      <c r="M274" s="1041"/>
      <c r="N274" s="1043"/>
      <c r="O274" s="40"/>
      <c r="P274" s="295"/>
      <c r="Q274" s="295"/>
      <c r="R274" s="295"/>
      <c r="S274" s="295"/>
      <c r="T274" s="295"/>
      <c r="U274" s="295"/>
      <c r="V274" s="295"/>
      <c r="W274" s="303" t="b">
        <f t="shared" si="0"/>
        <v>0</v>
      </c>
    </row>
    <row r="275" spans="3:23" s="294" customFormat="1" ht="12.75" customHeight="1" x14ac:dyDescent="0.2">
      <c r="C275" s="403"/>
      <c r="D275" s="407"/>
      <c r="E275" s="412" t="s">
        <v>913</v>
      </c>
      <c r="F275" s="1019" t="str">
        <f>Translations!$B$375</f>
        <v>Emission factor</v>
      </c>
      <c r="G275" s="1019"/>
      <c r="H275" s="1020"/>
      <c r="I275" s="1021"/>
      <c r="J275" s="1022"/>
      <c r="K275" s="1023"/>
      <c r="L275" s="1024"/>
      <c r="M275" s="1023"/>
      <c r="N275" s="1025"/>
      <c r="O275" s="40"/>
      <c r="P275" s="295"/>
      <c r="Q275" s="295"/>
      <c r="R275" s="295"/>
      <c r="S275" s="295"/>
      <c r="T275" s="295"/>
      <c r="U275" s="295"/>
      <c r="V275" s="295"/>
      <c r="W275" s="303" t="b">
        <f t="shared" si="0"/>
        <v>0</v>
      </c>
    </row>
    <row r="276" spans="3:23" s="294" customFormat="1" ht="12.75" customHeight="1" x14ac:dyDescent="0.2">
      <c r="C276" s="403"/>
      <c r="D276" s="407"/>
      <c r="E276" s="412" t="s">
        <v>914</v>
      </c>
      <c r="F276" s="1030" t="str">
        <f>Translations!$B$377</f>
        <v>Waste gases flared (not safety flaring)</v>
      </c>
      <c r="G276" s="1030"/>
      <c r="H276" s="1031"/>
      <c r="I276" s="1032"/>
      <c r="J276" s="1033"/>
      <c r="K276" s="1034"/>
      <c r="L276" s="1035"/>
      <c r="M276" s="1034"/>
      <c r="N276" s="1036"/>
      <c r="O276" s="40"/>
      <c r="P276" s="295"/>
      <c r="Q276" s="295"/>
      <c r="R276" s="295"/>
      <c r="S276" s="295"/>
      <c r="T276" s="295"/>
      <c r="U276" s="295"/>
      <c r="V276" s="295"/>
      <c r="W276" s="303" t="b">
        <f t="shared" si="0"/>
        <v>0</v>
      </c>
    </row>
    <row r="277" spans="3:23" s="294" customFormat="1" ht="12.75" customHeight="1" x14ac:dyDescent="0.2">
      <c r="C277" s="403"/>
      <c r="D277" s="407"/>
      <c r="E277" s="412" t="s">
        <v>915</v>
      </c>
      <c r="F277" s="1037" t="str">
        <f>Translations!$B$256</f>
        <v>Energy content</v>
      </c>
      <c r="G277" s="1037"/>
      <c r="H277" s="1038"/>
      <c r="I277" s="1039"/>
      <c r="J277" s="1040"/>
      <c r="K277" s="1041"/>
      <c r="L277" s="1042"/>
      <c r="M277" s="1041"/>
      <c r="N277" s="1043"/>
      <c r="O277" s="40"/>
      <c r="P277" s="295"/>
      <c r="Q277" s="295"/>
      <c r="R277" s="295"/>
      <c r="S277" s="295"/>
      <c r="T277" s="295"/>
      <c r="U277" s="295"/>
      <c r="V277" s="295"/>
      <c r="W277" s="303" t="b">
        <f t="shared" si="0"/>
        <v>0</v>
      </c>
    </row>
    <row r="278" spans="3:23" s="294" customFormat="1" ht="12.75" customHeight="1" x14ac:dyDescent="0.2">
      <c r="C278" s="403"/>
      <c r="D278" s="407"/>
      <c r="E278" s="412" t="s">
        <v>916</v>
      </c>
      <c r="F278" s="1019" t="str">
        <f>Translations!$B$375</f>
        <v>Emission factor</v>
      </c>
      <c r="G278" s="1019"/>
      <c r="H278" s="1020"/>
      <c r="I278" s="1021"/>
      <c r="J278" s="1022"/>
      <c r="K278" s="1023"/>
      <c r="L278" s="1024"/>
      <c r="M278" s="1023"/>
      <c r="N278" s="1025"/>
      <c r="O278" s="40"/>
      <c r="P278" s="295"/>
      <c r="Q278" s="295"/>
      <c r="R278" s="295"/>
      <c r="S278" s="295"/>
      <c r="T278" s="295"/>
      <c r="U278" s="295"/>
      <c r="V278" s="295"/>
      <c r="W278" s="303" t="b">
        <f t="shared" si="0"/>
        <v>0</v>
      </c>
    </row>
    <row r="279" spans="3:23" s="294" customFormat="1" ht="12.75" customHeight="1" x14ac:dyDescent="0.2">
      <c r="C279" s="403"/>
      <c r="D279" s="407"/>
      <c r="E279" s="412" t="s">
        <v>917</v>
      </c>
      <c r="F279" s="1030" t="str">
        <f>Translations!$B$378</f>
        <v>Waste gases imported</v>
      </c>
      <c r="G279" s="1030"/>
      <c r="H279" s="1031"/>
      <c r="I279" s="1032"/>
      <c r="J279" s="1033"/>
      <c r="K279" s="1034"/>
      <c r="L279" s="1035"/>
      <c r="M279" s="1034"/>
      <c r="N279" s="1036"/>
      <c r="O279" s="40"/>
      <c r="P279" s="295"/>
      <c r="Q279" s="295"/>
      <c r="R279" s="295"/>
      <c r="S279" s="295"/>
      <c r="T279" s="295"/>
      <c r="U279" s="295"/>
      <c r="V279" s="295"/>
      <c r="W279" s="303" t="b">
        <f t="shared" si="0"/>
        <v>0</v>
      </c>
    </row>
    <row r="280" spans="3:23" s="294" customFormat="1" ht="12.75" customHeight="1" x14ac:dyDescent="0.2">
      <c r="C280" s="403"/>
      <c r="D280" s="407"/>
      <c r="E280" s="412" t="s">
        <v>918</v>
      </c>
      <c r="F280" s="1037" t="str">
        <f>Translations!$B$256</f>
        <v>Energy content</v>
      </c>
      <c r="G280" s="1037"/>
      <c r="H280" s="1038"/>
      <c r="I280" s="1039"/>
      <c r="J280" s="1040"/>
      <c r="K280" s="1041"/>
      <c r="L280" s="1042"/>
      <c r="M280" s="1041"/>
      <c r="N280" s="1043"/>
      <c r="O280" s="40"/>
      <c r="P280" s="295"/>
      <c r="Q280" s="295"/>
      <c r="R280" s="295"/>
      <c r="S280" s="295"/>
      <c r="T280" s="295"/>
      <c r="U280" s="295"/>
      <c r="V280" s="295"/>
      <c r="W280" s="303" t="b">
        <f t="shared" si="0"/>
        <v>0</v>
      </c>
    </row>
    <row r="281" spans="3:23" s="294" customFormat="1" ht="12.75" customHeight="1" x14ac:dyDescent="0.2">
      <c r="C281" s="403"/>
      <c r="D281" s="407"/>
      <c r="E281" s="412" t="s">
        <v>919</v>
      </c>
      <c r="F281" s="1019" t="str">
        <f>Translations!$B$375</f>
        <v>Emission factor</v>
      </c>
      <c r="G281" s="1019"/>
      <c r="H281" s="1020"/>
      <c r="I281" s="1021"/>
      <c r="J281" s="1022"/>
      <c r="K281" s="1023"/>
      <c r="L281" s="1024"/>
      <c r="M281" s="1023"/>
      <c r="N281" s="1025"/>
      <c r="O281" s="40"/>
      <c r="P281" s="295"/>
      <c r="Q281" s="295"/>
      <c r="R281" s="295"/>
      <c r="S281" s="295"/>
      <c r="T281" s="295"/>
      <c r="U281" s="295"/>
      <c r="V281" s="295"/>
      <c r="W281" s="303" t="b">
        <f t="shared" si="0"/>
        <v>0</v>
      </c>
    </row>
    <row r="282" spans="3:23" s="294" customFormat="1" ht="12.75" customHeight="1" x14ac:dyDescent="0.2">
      <c r="C282" s="403"/>
      <c r="D282" s="407"/>
      <c r="E282" s="412" t="s">
        <v>920</v>
      </c>
      <c r="F282" s="1030" t="str">
        <f>Translations!$B$379</f>
        <v>Waste gases exported</v>
      </c>
      <c r="G282" s="1030"/>
      <c r="H282" s="1031"/>
      <c r="I282" s="1032"/>
      <c r="J282" s="1033"/>
      <c r="K282" s="1034"/>
      <c r="L282" s="1035"/>
      <c r="M282" s="1034"/>
      <c r="N282" s="1036"/>
      <c r="O282" s="40"/>
      <c r="P282" s="295"/>
      <c r="Q282" s="295"/>
      <c r="R282" s="295"/>
      <c r="S282" s="295"/>
      <c r="T282" s="295"/>
      <c r="U282" s="295"/>
      <c r="V282" s="295"/>
      <c r="W282" s="303" t="b">
        <f t="shared" si="0"/>
        <v>0</v>
      </c>
    </row>
    <row r="283" spans="3:23" s="294" customFormat="1" ht="12.75" customHeight="1" x14ac:dyDescent="0.2">
      <c r="C283" s="403"/>
      <c r="D283" s="407"/>
      <c r="E283" s="412" t="s">
        <v>921</v>
      </c>
      <c r="F283" s="1037" t="str">
        <f>Translations!$B$256</f>
        <v>Energy content</v>
      </c>
      <c r="G283" s="1037"/>
      <c r="H283" s="1038"/>
      <c r="I283" s="1039"/>
      <c r="J283" s="1040"/>
      <c r="K283" s="1041"/>
      <c r="L283" s="1042"/>
      <c r="M283" s="1041"/>
      <c r="N283" s="1043"/>
      <c r="O283" s="40"/>
      <c r="P283" s="295"/>
      <c r="Q283" s="295"/>
      <c r="R283" s="295"/>
      <c r="S283" s="295"/>
      <c r="T283" s="295"/>
      <c r="U283" s="295"/>
      <c r="V283" s="295"/>
      <c r="W283" s="303" t="b">
        <f t="shared" si="0"/>
        <v>0</v>
      </c>
    </row>
    <row r="284" spans="3:23" s="294" customFormat="1" ht="12.75" customHeight="1" x14ac:dyDescent="0.2">
      <c r="C284" s="403"/>
      <c r="D284" s="407"/>
      <c r="E284" s="412" t="s">
        <v>922</v>
      </c>
      <c r="F284" s="1019" t="str">
        <f>Translations!$B$375</f>
        <v>Emission factor</v>
      </c>
      <c r="G284" s="1019"/>
      <c r="H284" s="1020"/>
      <c r="I284" s="1021"/>
      <c r="J284" s="1022"/>
      <c r="K284" s="1023"/>
      <c r="L284" s="1024"/>
      <c r="M284" s="1023"/>
      <c r="N284" s="1025"/>
      <c r="O284" s="40"/>
      <c r="P284" s="295"/>
      <c r="Q284" s="295"/>
      <c r="R284" s="295"/>
      <c r="S284" s="295"/>
      <c r="T284" s="295"/>
      <c r="U284" s="295"/>
      <c r="V284" s="295"/>
      <c r="W284" s="303" t="b">
        <f t="shared" si="0"/>
        <v>0</v>
      </c>
    </row>
    <row r="285" spans="3:23" s="294" customFormat="1" ht="5.0999999999999996" customHeight="1" x14ac:dyDescent="0.2">
      <c r="C285" s="403"/>
      <c r="D285" s="407"/>
      <c r="E285" s="404"/>
      <c r="F285" s="404"/>
      <c r="G285" s="404"/>
      <c r="H285" s="404"/>
      <c r="I285" s="404"/>
      <c r="J285" s="404"/>
      <c r="K285" s="404"/>
      <c r="L285" s="404"/>
      <c r="M285" s="404"/>
      <c r="N285" s="405"/>
      <c r="O285" s="40"/>
      <c r="P285" s="295"/>
      <c r="Q285" s="295"/>
      <c r="R285" s="295"/>
      <c r="S285" s="295"/>
      <c r="T285" s="295"/>
      <c r="U285" s="295"/>
      <c r="V285" s="295"/>
      <c r="W285" s="320"/>
    </row>
    <row r="286" spans="3:23" s="294" customFormat="1" ht="12.75" customHeight="1" x14ac:dyDescent="0.2">
      <c r="C286" s="403"/>
      <c r="D286" s="407"/>
      <c r="E286" s="412" t="s">
        <v>923</v>
      </c>
      <c r="F286" s="1013" t="str">
        <f>Translations!$B$257</f>
        <v>Description of the methodology applied</v>
      </c>
      <c r="G286" s="1013"/>
      <c r="H286" s="1013"/>
      <c r="I286" s="1013"/>
      <c r="J286" s="1013"/>
      <c r="K286" s="1013"/>
      <c r="L286" s="1013"/>
      <c r="M286" s="1013"/>
      <c r="N286" s="1014"/>
      <c r="O286" s="40"/>
      <c r="P286" s="295"/>
      <c r="Q286" s="295"/>
      <c r="R286" s="295"/>
      <c r="S286" s="295"/>
      <c r="T286" s="295"/>
      <c r="U286" s="295"/>
      <c r="V286" s="295"/>
      <c r="W286" s="304"/>
    </row>
    <row r="287" spans="3:23" s="294" customFormat="1" ht="12.75" customHeight="1" x14ac:dyDescent="0.2">
      <c r="C287" s="403"/>
      <c r="D287" s="407"/>
      <c r="E287" s="413"/>
      <c r="F287" s="1109" t="str">
        <f>Translations!$B$380</f>
        <v>This should include information for all types of waste gases identified above.</v>
      </c>
      <c r="G287" s="1109"/>
      <c r="H287" s="1109"/>
      <c r="I287" s="1109"/>
      <c r="J287" s="1109"/>
      <c r="K287" s="1109"/>
      <c r="L287" s="1109"/>
      <c r="M287" s="1109"/>
      <c r="N287" s="1110"/>
      <c r="O287" s="40"/>
      <c r="P287" s="295"/>
      <c r="Q287" s="295"/>
      <c r="R287" s="295"/>
      <c r="S287" s="295"/>
      <c r="T287" s="295"/>
      <c r="U287" s="295"/>
      <c r="V287" s="295"/>
      <c r="W287" s="324"/>
    </row>
    <row r="288" spans="3:23" s="294" customFormat="1" ht="12.75" customHeight="1" x14ac:dyDescent="0.2">
      <c r="C288" s="403"/>
      <c r="D288" s="407"/>
      <c r="E288" s="413"/>
      <c r="F288" s="1109" t="str">
        <f>Translations!$B$381</f>
        <v>If flaring is relevant in your installation, please explain how it was classified into “safety flaring” and other flaring.</v>
      </c>
      <c r="G288" s="1109"/>
      <c r="H288" s="1109"/>
      <c r="I288" s="1109"/>
      <c r="J288" s="1109"/>
      <c r="K288" s="1109"/>
      <c r="L288" s="1109"/>
      <c r="M288" s="1109"/>
      <c r="N288" s="1110"/>
      <c r="O288" s="40"/>
      <c r="P288" s="295"/>
      <c r="Q288" s="295"/>
      <c r="R288" s="295"/>
      <c r="S288" s="295"/>
      <c r="T288" s="295"/>
      <c r="U288" s="295"/>
      <c r="V288" s="295"/>
      <c r="W288" s="304"/>
    </row>
    <row r="289" spans="1:23" ht="5.0999999999999996" customHeight="1" x14ac:dyDescent="0.2">
      <c r="C289" s="403"/>
      <c r="D289" s="404"/>
      <c r="E289" s="408"/>
      <c r="F289" s="423"/>
      <c r="G289" s="424"/>
      <c r="H289" s="424"/>
      <c r="I289" s="424"/>
      <c r="J289" s="424"/>
      <c r="K289" s="424"/>
      <c r="L289" s="424"/>
      <c r="M289" s="424"/>
      <c r="N289" s="425"/>
      <c r="W289" s="304"/>
    </row>
    <row r="290" spans="1:23" ht="12.75" customHeight="1" x14ac:dyDescent="0.2">
      <c r="C290" s="403"/>
      <c r="D290" s="407"/>
      <c r="E290" s="412"/>
      <c r="F290" s="1026" t="str">
        <f>IF(I30&lt;&gt;"",HYPERLINK("#" &amp; Q290,EUConst_MsgDescription),"")</f>
        <v/>
      </c>
      <c r="G290" s="1004"/>
      <c r="H290" s="1004"/>
      <c r="I290" s="1004"/>
      <c r="J290" s="1004"/>
      <c r="K290" s="1004"/>
      <c r="L290" s="1004"/>
      <c r="M290" s="1004"/>
      <c r="N290" s="1005"/>
      <c r="P290" s="26" t="s">
        <v>481</v>
      </c>
      <c r="Q290" s="477" t="str">
        <f>"#"&amp;ADDRESS(ROW($C$10),COLUMN($C$10))</f>
        <v>#$C$10</v>
      </c>
      <c r="W290" s="304"/>
    </row>
    <row r="291" spans="1:23" ht="5.0999999999999996" customHeight="1" x14ac:dyDescent="0.2">
      <c r="C291" s="403"/>
      <c r="D291" s="407"/>
      <c r="E291" s="413"/>
      <c r="F291" s="1027"/>
      <c r="G291" s="1027"/>
      <c r="H291" s="1027"/>
      <c r="I291" s="1027"/>
      <c r="J291" s="1027"/>
      <c r="K291" s="1027"/>
      <c r="L291" s="1027"/>
      <c r="M291" s="1027"/>
      <c r="N291" s="1028"/>
      <c r="P291" s="301"/>
      <c r="W291" s="304"/>
    </row>
    <row r="292" spans="1:23" ht="50.1" customHeight="1" x14ac:dyDescent="0.2">
      <c r="C292" s="403"/>
      <c r="D292" s="413"/>
      <c r="E292" s="413"/>
      <c r="F292" s="994"/>
      <c r="G292" s="995"/>
      <c r="H292" s="995"/>
      <c r="I292" s="995"/>
      <c r="J292" s="995"/>
      <c r="K292" s="995"/>
      <c r="L292" s="995"/>
      <c r="M292" s="995"/>
      <c r="N292" s="996"/>
      <c r="W292" s="303" t="b">
        <f>W272</f>
        <v>0</v>
      </c>
    </row>
    <row r="293" spans="1:23" ht="5.0999999999999996" customHeight="1" x14ac:dyDescent="0.2">
      <c r="C293" s="403"/>
      <c r="D293" s="407"/>
      <c r="E293" s="404"/>
      <c r="F293" s="404"/>
      <c r="G293" s="404"/>
      <c r="H293" s="404"/>
      <c r="I293" s="404"/>
      <c r="J293" s="404"/>
      <c r="K293" s="404"/>
      <c r="L293" s="404"/>
      <c r="M293" s="404"/>
      <c r="N293" s="405"/>
      <c r="W293" s="303"/>
    </row>
    <row r="294" spans="1:23" ht="12.75" customHeight="1" x14ac:dyDescent="0.2">
      <c r="C294" s="403"/>
      <c r="D294" s="407"/>
      <c r="E294" s="412"/>
      <c r="F294" s="1029" t="str">
        <f>Translations!$B$210</f>
        <v>Reference to external files, if relevant</v>
      </c>
      <c r="G294" s="1029"/>
      <c r="H294" s="1029"/>
      <c r="I294" s="1029"/>
      <c r="J294" s="1029"/>
      <c r="K294" s="934"/>
      <c r="L294" s="934"/>
      <c r="M294" s="934"/>
      <c r="N294" s="934"/>
      <c r="W294" s="303" t="b">
        <f>W292</f>
        <v>0</v>
      </c>
    </row>
    <row r="295" spans="1:23" ht="5.0999999999999996" customHeight="1" x14ac:dyDescent="0.2">
      <c r="C295" s="403"/>
      <c r="D295" s="407"/>
      <c r="E295" s="404"/>
      <c r="F295" s="404"/>
      <c r="G295" s="404"/>
      <c r="H295" s="404"/>
      <c r="I295" s="404"/>
      <c r="J295" s="404"/>
      <c r="K295" s="404"/>
      <c r="L295" s="404"/>
      <c r="M295" s="404"/>
      <c r="N295" s="405"/>
      <c r="W295" s="324"/>
    </row>
    <row r="296" spans="1:23" ht="12.75" customHeight="1" x14ac:dyDescent="0.2">
      <c r="C296" s="403"/>
      <c r="D296" s="407" t="s">
        <v>154</v>
      </c>
      <c r="E296" s="1011" t="str">
        <f>Translations!$B$258</f>
        <v>The hierarchical order has been followed?</v>
      </c>
      <c r="F296" s="1011"/>
      <c r="G296" s="1011"/>
      <c r="H296" s="1012"/>
      <c r="I296" s="312"/>
      <c r="J296" s="418" t="str">
        <f>Translations!$B$259</f>
        <v xml:space="preserve"> If not, why?</v>
      </c>
      <c r="K296" s="977"/>
      <c r="L296" s="978"/>
      <c r="M296" s="978"/>
      <c r="N296" s="984"/>
      <c r="V296" s="325" t="b">
        <f>W294</f>
        <v>0</v>
      </c>
      <c r="W296" s="310" t="b">
        <f>OR(W292,AND(I296&lt;&gt;"",I296=TRUE))</f>
        <v>0</v>
      </c>
    </row>
    <row r="297" spans="1:23" ht="25.5" customHeight="1" x14ac:dyDescent="0.2">
      <c r="C297" s="403"/>
      <c r="D297" s="404"/>
      <c r="E297" s="1016" t="str">
        <f>Translations!$B$323</f>
        <v>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v>
      </c>
      <c r="F297" s="1017"/>
      <c r="G297" s="1017"/>
      <c r="H297" s="1017"/>
      <c r="I297" s="1017"/>
      <c r="J297" s="1017"/>
      <c r="K297" s="1017"/>
      <c r="L297" s="1017"/>
      <c r="M297" s="1017"/>
      <c r="N297" s="1018"/>
      <c r="W297" s="320"/>
    </row>
    <row r="298" spans="1:23" ht="12.75" customHeight="1" x14ac:dyDescent="0.2">
      <c r="C298" s="403"/>
      <c r="D298" s="407"/>
      <c r="E298" s="408" t="s">
        <v>303</v>
      </c>
      <c r="F298" s="1016" t="str">
        <f>Translations!$B$261</f>
        <v>Uncertainty assessment: other data sources lead to lower uncertainty according to the simplified uncertainty assessment pursuant to Article 7(2) of the FAR.</v>
      </c>
      <c r="G298" s="1107"/>
      <c r="H298" s="1107"/>
      <c r="I298" s="1107"/>
      <c r="J298" s="1107"/>
      <c r="K298" s="1107"/>
      <c r="L298" s="1107"/>
      <c r="M298" s="1107"/>
      <c r="N298" s="1108"/>
      <c r="W298" s="304"/>
    </row>
    <row r="299" spans="1:23" ht="12.75" customHeight="1" x14ac:dyDescent="0.2">
      <c r="C299" s="403"/>
      <c r="D299" s="407"/>
      <c r="E299" s="408" t="s">
        <v>303</v>
      </c>
      <c r="F299" s="1016" t="str">
        <f>Translations!$B$262</f>
        <v>Technical infeasibility: the use of better data sources is technical infeasible.</v>
      </c>
      <c r="G299" s="1107"/>
      <c r="H299" s="1107"/>
      <c r="I299" s="1107"/>
      <c r="J299" s="1107"/>
      <c r="K299" s="1107"/>
      <c r="L299" s="1107"/>
      <c r="M299" s="1107"/>
      <c r="N299" s="1108"/>
      <c r="W299" s="304"/>
    </row>
    <row r="300" spans="1:23" ht="12.75" customHeight="1" x14ac:dyDescent="0.2">
      <c r="C300" s="403"/>
      <c r="D300" s="407"/>
      <c r="E300" s="408" t="s">
        <v>303</v>
      </c>
      <c r="F300" s="1016" t="str">
        <f>Translations!$B$263</f>
        <v>Unreasonable costs: the use of better data sources would incur unreasonable costs.</v>
      </c>
      <c r="G300" s="1107"/>
      <c r="H300" s="1107"/>
      <c r="I300" s="1107"/>
      <c r="J300" s="1107"/>
      <c r="K300" s="1107"/>
      <c r="L300" s="1107"/>
      <c r="M300" s="1107"/>
      <c r="N300" s="1108"/>
      <c r="W300" s="304"/>
    </row>
    <row r="301" spans="1:23" ht="5.0999999999999996" customHeight="1" x14ac:dyDescent="0.2">
      <c r="C301" s="403"/>
      <c r="D301" s="404"/>
      <c r="E301" s="508"/>
      <c r="F301" s="508"/>
      <c r="G301" s="508"/>
      <c r="H301" s="508"/>
      <c r="I301" s="508"/>
      <c r="J301" s="508"/>
      <c r="K301" s="508"/>
      <c r="L301" s="508"/>
      <c r="M301" s="508"/>
      <c r="N301" s="509"/>
      <c r="W301" s="320"/>
    </row>
    <row r="302" spans="1:23" ht="12.75" customHeight="1" x14ac:dyDescent="0.2">
      <c r="C302" s="403"/>
      <c r="D302" s="421"/>
      <c r="E302" s="421"/>
      <c r="F302" s="1013" t="str">
        <f>Translations!$B$264</f>
        <v>Further details on any deviation from the hierarchy</v>
      </c>
      <c r="G302" s="1013"/>
      <c r="H302" s="1013"/>
      <c r="I302" s="1013"/>
      <c r="J302" s="1013"/>
      <c r="K302" s="1013"/>
      <c r="L302" s="1013"/>
      <c r="M302" s="1013"/>
      <c r="N302" s="1014"/>
      <c r="W302" s="324"/>
    </row>
    <row r="303" spans="1:23" ht="25.5" customHeight="1" thickBot="1" x14ac:dyDescent="0.25">
      <c r="C303" s="403"/>
      <c r="D303" s="421"/>
      <c r="E303" s="421"/>
      <c r="F303" s="994"/>
      <c r="G303" s="995"/>
      <c r="H303" s="995"/>
      <c r="I303" s="995"/>
      <c r="J303" s="995"/>
      <c r="K303" s="995"/>
      <c r="L303" s="995"/>
      <c r="M303" s="995"/>
      <c r="N303" s="996"/>
      <c r="W303" s="326" t="b">
        <f>W296</f>
        <v>0</v>
      </c>
    </row>
    <row r="304" spans="1:23" s="23" customFormat="1" ht="12.75" x14ac:dyDescent="0.2">
      <c r="A304" s="26"/>
      <c r="B304" s="40"/>
      <c r="C304" s="427"/>
      <c r="D304" s="428"/>
      <c r="E304" s="428"/>
      <c r="F304" s="428"/>
      <c r="G304" s="428"/>
      <c r="H304" s="428"/>
      <c r="I304" s="428"/>
      <c r="J304" s="428"/>
      <c r="K304" s="428"/>
      <c r="L304" s="428"/>
      <c r="M304" s="428"/>
      <c r="N304" s="429"/>
      <c r="O304" s="40"/>
      <c r="P304" s="142" t="str">
        <f>IF(OR(P30=1,AND(I30&lt;&gt;"",COUNTIF(P305:$P$2144,"PRINT")=0)),"PRINT","")</f>
        <v>PRINT</v>
      </c>
      <c r="Q304" s="26" t="s">
        <v>631</v>
      </c>
      <c r="R304" s="27"/>
      <c r="S304" s="27"/>
      <c r="T304" s="26"/>
      <c r="U304" s="26"/>
      <c r="V304" s="26"/>
      <c r="W304" s="26"/>
    </row>
    <row r="305" spans="1:26" s="23" customFormat="1" ht="15" thickBot="1" x14ac:dyDescent="0.25">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3">
      <c r="A306" s="26"/>
      <c r="B306" s="40"/>
      <c r="C306" s="343"/>
      <c r="D306" s="343"/>
      <c r="E306" s="343"/>
      <c r="F306" s="343"/>
      <c r="G306" s="343"/>
      <c r="H306" s="343"/>
      <c r="I306" s="343"/>
      <c r="J306" s="343"/>
      <c r="K306" s="343"/>
      <c r="L306" s="343"/>
      <c r="M306" s="343"/>
      <c r="N306" s="343"/>
      <c r="O306" s="40"/>
      <c r="P306" s="26"/>
      <c r="Q306" s="26"/>
      <c r="R306" s="27"/>
      <c r="S306" s="27"/>
      <c r="T306" s="26"/>
      <c r="U306" s="26"/>
      <c r="V306" s="26"/>
      <c r="W306" s="26"/>
      <c r="X306" s="294"/>
      <c r="Y306" s="294"/>
      <c r="Z306" s="294"/>
    </row>
    <row r="307" spans="1:26" s="291" customFormat="1" ht="15" customHeight="1" thickBot="1" x14ac:dyDescent="0.25">
      <c r="A307" s="288"/>
      <c r="B307" s="189"/>
      <c r="C307" s="289">
        <v>2</v>
      </c>
      <c r="D307" s="1088" t="str">
        <f>Translations!$B$295</f>
        <v>Sub-installation with product benchmark:</v>
      </c>
      <c r="E307" s="1089"/>
      <c r="F307" s="1089"/>
      <c r="G307" s="1089"/>
      <c r="H307" s="1089"/>
      <c r="I307" s="1090" t="str">
        <f>IF(INDEX(CNTR_SubInstListIsProdBM,$C307),INDEX(CNTR_SubInstListNames,$C307),"")</f>
        <v/>
      </c>
      <c r="J307" s="1091"/>
      <c r="K307" s="1091"/>
      <c r="L307" s="1091"/>
      <c r="M307" s="1091"/>
      <c r="N307" s="1092"/>
      <c r="O307" s="40"/>
      <c r="P307" s="494">
        <f>P30+1</f>
        <v>2</v>
      </c>
      <c r="Q307" s="295"/>
      <c r="R307" s="314"/>
      <c r="S307" s="314"/>
      <c r="T307" s="314"/>
      <c r="U307" s="290"/>
      <c r="V307" s="460" t="s">
        <v>935</v>
      </c>
      <c r="W307" s="461" t="b">
        <f>AND(CNTR_ExistSubInstEntries,I307="")</f>
        <v>0</v>
      </c>
    </row>
    <row r="308" spans="1:26" ht="12.75" customHeight="1" thickBot="1" x14ac:dyDescent="0.25">
      <c r="C308" s="286"/>
      <c r="D308" s="287"/>
      <c r="E308" s="1093" t="str">
        <f>Translations!$B$296</f>
        <v>The name of the product benchmark sub-installation is displayed automatically based in the inputs in sheet "C_InstallationDescription".</v>
      </c>
      <c r="F308" s="1094"/>
      <c r="G308" s="1094"/>
      <c r="H308" s="1094"/>
      <c r="I308" s="1094"/>
      <c r="J308" s="1094"/>
      <c r="K308" s="1094"/>
      <c r="L308" s="1094"/>
      <c r="M308" s="1094"/>
      <c r="N308" s="1095"/>
    </row>
    <row r="309" spans="1:26" ht="5.0999999999999996" customHeight="1" x14ac:dyDescent="0.2">
      <c r="C309" s="344"/>
      <c r="D309" s="345"/>
      <c r="E309" s="345"/>
      <c r="F309" s="345"/>
      <c r="G309" s="345"/>
      <c r="H309" s="345"/>
      <c r="I309" s="345"/>
      <c r="J309" s="345"/>
      <c r="K309" s="345"/>
      <c r="L309" s="345"/>
      <c r="M309" s="345"/>
      <c r="N309" s="346"/>
      <c r="P309" s="185"/>
      <c r="Q309" s="185"/>
      <c r="R309" s="185"/>
      <c r="S309" s="185"/>
      <c r="T309" s="185"/>
      <c r="U309" s="27"/>
      <c r="V309" s="27"/>
      <c r="W309" s="464"/>
    </row>
    <row r="310" spans="1:26" ht="15" customHeight="1" x14ac:dyDescent="0.2">
      <c r="C310" s="270"/>
      <c r="E310" s="1009" t="str">
        <f>CONCATENATE(EUconst_MsgSeeFirst," (F.I.1)")</f>
        <v>Detailed instructions for data entries in this tool can be found at the first copy of this tool.  (F.I.1)</v>
      </c>
      <c r="F310" s="1009"/>
      <c r="G310" s="1009"/>
      <c r="H310" s="1009"/>
      <c r="I310" s="1009"/>
      <c r="J310" s="1009"/>
      <c r="K310" s="1009"/>
      <c r="L310" s="1009"/>
      <c r="M310" s="1009"/>
      <c r="N310" s="271"/>
      <c r="P310" s="185"/>
      <c r="Q310" s="185"/>
      <c r="R310" s="185"/>
      <c r="S310" s="185"/>
      <c r="T310" s="185"/>
      <c r="U310" s="27"/>
      <c r="V310" s="27"/>
      <c r="W310" s="464"/>
    </row>
    <row r="311" spans="1:26" ht="5.0999999999999996" customHeight="1" x14ac:dyDescent="0.2">
      <c r="C311" s="270"/>
      <c r="N311" s="271"/>
      <c r="P311" s="185"/>
      <c r="Q311" s="185"/>
      <c r="R311" s="185"/>
      <c r="S311" s="185"/>
      <c r="T311" s="185"/>
      <c r="U311" s="27"/>
      <c r="V311" s="27"/>
      <c r="W311" s="464"/>
    </row>
    <row r="312" spans="1:26" ht="12.75" customHeight="1" x14ac:dyDescent="0.2">
      <c r="C312" s="270"/>
      <c r="D312" s="24" t="s">
        <v>146</v>
      </c>
      <c r="E312" s="919" t="str">
        <f>Translations!$B$297</f>
        <v>System boundaries of the sub-installation</v>
      </c>
      <c r="F312" s="919"/>
      <c r="G312" s="919"/>
      <c r="H312" s="919"/>
      <c r="I312" s="919"/>
      <c r="J312" s="919"/>
      <c r="K312" s="919"/>
      <c r="L312" s="919"/>
      <c r="M312" s="919"/>
      <c r="N312" s="1087"/>
    </row>
    <row r="313" spans="1:26" ht="5.0999999999999996" customHeight="1" x14ac:dyDescent="0.2">
      <c r="C313" s="270"/>
      <c r="N313" s="271"/>
    </row>
    <row r="314" spans="1:26" ht="12.75" customHeight="1" x14ac:dyDescent="0.2">
      <c r="C314" s="270"/>
      <c r="D314" s="263" t="s">
        <v>152</v>
      </c>
      <c r="E314" s="967" t="str">
        <f>Translations!$B$249</f>
        <v>Information on the methodology applied</v>
      </c>
      <c r="F314" s="967"/>
      <c r="G314" s="967"/>
      <c r="H314" s="967"/>
      <c r="I314" s="967"/>
      <c r="J314" s="967"/>
      <c r="K314" s="967"/>
      <c r="L314" s="967"/>
      <c r="M314" s="967"/>
      <c r="N314" s="1072"/>
    </row>
    <row r="315" spans="1:26" ht="5.0999999999999996" customHeight="1" x14ac:dyDescent="0.2">
      <c r="C315" s="270"/>
      <c r="D315" s="29"/>
      <c r="E315" s="920"/>
      <c r="F315" s="920"/>
      <c r="G315" s="920"/>
      <c r="H315" s="920"/>
      <c r="I315" s="920"/>
      <c r="J315" s="920"/>
      <c r="K315" s="920"/>
      <c r="L315" s="920"/>
      <c r="M315" s="920"/>
      <c r="N315" s="1015"/>
    </row>
    <row r="316" spans="1:26" ht="50.1" customHeight="1" x14ac:dyDescent="0.2">
      <c r="C316" s="270"/>
      <c r="D316" s="263"/>
      <c r="E316" s="1104"/>
      <c r="F316" s="1105"/>
      <c r="G316" s="1105"/>
      <c r="H316" s="1105"/>
      <c r="I316" s="1105"/>
      <c r="J316" s="1105"/>
      <c r="K316" s="1105"/>
      <c r="L316" s="1105"/>
      <c r="M316" s="1105"/>
      <c r="N316" s="1106"/>
    </row>
    <row r="317" spans="1:26" ht="5.0999999999999996" customHeight="1" x14ac:dyDescent="0.2">
      <c r="C317" s="270"/>
      <c r="D317" s="263"/>
      <c r="N317" s="271"/>
    </row>
    <row r="318" spans="1:26" ht="12.75" customHeight="1" x14ac:dyDescent="0.2">
      <c r="C318" s="270"/>
      <c r="D318" s="263" t="s">
        <v>153</v>
      </c>
      <c r="E318" s="1085" t="str">
        <f>Translations!$B$210</f>
        <v>Reference to external files, if relevant</v>
      </c>
      <c r="F318" s="1085"/>
      <c r="G318" s="1085"/>
      <c r="H318" s="1085"/>
      <c r="I318" s="1085"/>
      <c r="J318" s="1086"/>
      <c r="K318" s="934"/>
      <c r="L318" s="934"/>
      <c r="M318" s="934"/>
      <c r="N318" s="934"/>
    </row>
    <row r="319" spans="1:26" ht="5.0999999999999996" customHeight="1" x14ac:dyDescent="0.2">
      <c r="C319" s="270"/>
      <c r="D319" s="263"/>
      <c r="N319" s="271"/>
    </row>
    <row r="320" spans="1:26" ht="12.75" customHeight="1" x14ac:dyDescent="0.2">
      <c r="C320" s="270"/>
      <c r="D320" s="29" t="s">
        <v>154</v>
      </c>
      <c r="E320" s="1085" t="str">
        <f>Translations!$B$305</f>
        <v>Reference to a separate detailed flow diagram, if relevant</v>
      </c>
      <c r="F320" s="1085"/>
      <c r="G320" s="1085"/>
      <c r="H320" s="1085"/>
      <c r="I320" s="1085"/>
      <c r="J320" s="1086"/>
      <c r="K320" s="934"/>
      <c r="L320" s="934"/>
      <c r="M320" s="934"/>
      <c r="N320" s="934"/>
    </row>
    <row r="321" spans="1:23" ht="5.0999999999999996" customHeight="1" x14ac:dyDescent="0.2">
      <c r="C321" s="278"/>
      <c r="D321" s="279"/>
      <c r="E321" s="280"/>
      <c r="F321" s="280"/>
      <c r="G321" s="280"/>
      <c r="H321" s="280"/>
      <c r="I321" s="280"/>
      <c r="J321" s="280"/>
      <c r="K321" s="280"/>
      <c r="L321" s="280"/>
      <c r="M321" s="280"/>
      <c r="N321" s="281"/>
    </row>
    <row r="322" spans="1:23" ht="5.0999999999999996" customHeight="1" x14ac:dyDescent="0.2">
      <c r="C322" s="270"/>
      <c r="D322" s="263"/>
      <c r="N322" s="271"/>
    </row>
    <row r="323" spans="1:23" ht="12.75" customHeight="1" x14ac:dyDescent="0.2">
      <c r="C323" s="270"/>
      <c r="D323" s="24" t="s">
        <v>147</v>
      </c>
      <c r="E323" s="919" t="str">
        <f>Translations!$B$307</f>
        <v>Method for the determination of annual production (=activity) levels</v>
      </c>
      <c r="F323" s="919"/>
      <c r="G323" s="919"/>
      <c r="H323" s="919"/>
      <c r="I323" s="919"/>
      <c r="J323" s="919"/>
      <c r="K323" s="919"/>
      <c r="L323" s="919"/>
      <c r="M323" s="919"/>
      <c r="N323" s="1087"/>
    </row>
    <row r="324" spans="1:23" ht="5.0999999999999996" customHeight="1" x14ac:dyDescent="0.2">
      <c r="C324" s="270"/>
      <c r="D324" s="24"/>
      <c r="E324" s="263"/>
      <c r="F324" s="263"/>
      <c r="G324" s="263"/>
      <c r="H324" s="263"/>
      <c r="I324" s="263"/>
      <c r="J324" s="263"/>
      <c r="K324" s="263"/>
      <c r="L324" s="263"/>
      <c r="M324" s="263"/>
      <c r="N324" s="264"/>
    </row>
    <row r="325" spans="1:23" ht="12.75" customHeight="1" x14ac:dyDescent="0.2">
      <c r="C325" s="270"/>
      <c r="D325" s="263" t="s">
        <v>152</v>
      </c>
      <c r="E325" s="967" t="str">
        <f>Translations!$B$249</f>
        <v>Information on the methodology applied</v>
      </c>
      <c r="F325" s="967"/>
      <c r="G325" s="967"/>
      <c r="H325" s="967"/>
      <c r="I325" s="967"/>
      <c r="J325" s="967"/>
      <c r="K325" s="967"/>
      <c r="L325" s="967"/>
      <c r="M325" s="967"/>
      <c r="N325" s="1072"/>
    </row>
    <row r="326" spans="1:23" s="316" customFormat="1" ht="25.5" customHeight="1" x14ac:dyDescent="0.25">
      <c r="A326" s="315"/>
      <c r="B326" s="138"/>
      <c r="C326" s="270"/>
      <c r="D326" s="139"/>
      <c r="E326" s="140"/>
      <c r="F326" s="140"/>
      <c r="G326" s="140"/>
      <c r="H326" s="140"/>
      <c r="I326" s="968" t="str">
        <f>Translations!$B$254</f>
        <v>Data source</v>
      </c>
      <c r="J326" s="968"/>
      <c r="K326" s="968" t="str">
        <f>Translations!$B$255</f>
        <v>Other data source (if applicable)</v>
      </c>
      <c r="L326" s="968"/>
      <c r="M326" s="968" t="str">
        <f>Translations!$B$255</f>
        <v>Other data source (if applicable)</v>
      </c>
      <c r="N326" s="968"/>
      <c r="O326" s="40"/>
      <c r="P326" s="314"/>
      <c r="Q326" s="314"/>
      <c r="R326" s="314"/>
      <c r="S326" s="314"/>
      <c r="T326" s="314"/>
      <c r="U326" s="314"/>
      <c r="V326" s="314"/>
      <c r="W326" s="314"/>
    </row>
    <row r="327" spans="1:23" ht="12.75" customHeight="1" x14ac:dyDescent="0.2">
      <c r="C327" s="270"/>
      <c r="D327" s="29"/>
      <c r="E327" s="137" t="s">
        <v>908</v>
      </c>
      <c r="F327" s="975" t="str">
        <f>Translations!$B$310</f>
        <v>Quantities of products</v>
      </c>
      <c r="G327" s="975"/>
      <c r="H327" s="976"/>
      <c r="I327" s="977"/>
      <c r="J327" s="978"/>
      <c r="K327" s="979"/>
      <c r="L327" s="980"/>
      <c r="M327" s="979"/>
      <c r="N327" s="981"/>
    </row>
    <row r="328" spans="1:23" ht="5.0999999999999996" customHeight="1" x14ac:dyDescent="0.2">
      <c r="C328" s="270"/>
      <c r="D328" s="29"/>
      <c r="E328" s="137"/>
      <c r="F328" s="260"/>
      <c r="G328" s="260"/>
      <c r="H328" s="260"/>
      <c r="I328" s="260"/>
      <c r="J328" s="260"/>
      <c r="K328" s="260"/>
      <c r="L328" s="260"/>
      <c r="M328" s="260"/>
      <c r="N328" s="261"/>
    </row>
    <row r="329" spans="1:23" ht="12.75" customHeight="1" x14ac:dyDescent="0.2">
      <c r="C329" s="270"/>
      <c r="D329" s="263"/>
      <c r="E329" s="137" t="s">
        <v>909</v>
      </c>
      <c r="F329" s="975" t="str">
        <f>Translations!$B$311</f>
        <v>Annual quantities of products</v>
      </c>
      <c r="G329" s="975"/>
      <c r="H329" s="976"/>
      <c r="I329" s="1056"/>
      <c r="J329" s="1056"/>
      <c r="K329" s="1056"/>
      <c r="L329" s="1056"/>
      <c r="M329" s="1056"/>
      <c r="N329" s="1056"/>
    </row>
    <row r="330" spans="1:23" ht="5.0999999999999996" customHeight="1" x14ac:dyDescent="0.2">
      <c r="C330" s="270"/>
      <c r="D330" s="263"/>
      <c r="N330" s="271"/>
    </row>
    <row r="331" spans="1:23" s="23" customFormat="1" ht="12.75" customHeight="1" x14ac:dyDescent="0.25">
      <c r="A331" s="26"/>
      <c r="B331" s="221"/>
      <c r="C331" s="273"/>
      <c r="D331" s="274"/>
      <c r="E331" s="137" t="s">
        <v>910</v>
      </c>
      <c r="F331" s="975" t="str">
        <f>Translations!$B$312</f>
        <v>Special reporting requirements:</v>
      </c>
      <c r="G331" s="975"/>
      <c r="H331" s="976"/>
      <c r="I331" s="999" t="str">
        <f>IF(I307="","",HYPERLINK(INDEX(EUconst_BMlistSpecialJumpTable,MATCH(I307,EUconst_BMlistNames,0)),INDEX(EUconst_BMlistSpecialReporting,MATCH(I307,EUconst_BMlistNames,0))))</f>
        <v/>
      </c>
      <c r="J331" s="1000"/>
      <c r="K331" s="1000"/>
      <c r="L331" s="1000"/>
      <c r="M331" s="1000"/>
      <c r="N331" s="1001"/>
      <c r="O331" s="40"/>
      <c r="P331" s="222" t="s">
        <v>739</v>
      </c>
      <c r="Q331" s="223"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25">
      <c r="A332" s="26"/>
      <c r="B332" s="221"/>
      <c r="C332" s="273"/>
      <c r="D332" s="275"/>
      <c r="F332" s="1082"/>
      <c r="G332" s="1082"/>
      <c r="H332" s="1082"/>
      <c r="I332" s="1082"/>
      <c r="J332" s="1082"/>
      <c r="K332" s="1082"/>
      <c r="L332" s="1082"/>
      <c r="M332" s="1082"/>
      <c r="N332" s="1083"/>
      <c r="O332" s="40"/>
      <c r="P332" s="27"/>
      <c r="Q332" s="26"/>
      <c r="R332" s="27"/>
      <c r="S332" s="27"/>
      <c r="T332" s="26"/>
      <c r="U332" s="26"/>
      <c r="V332" s="26"/>
      <c r="W332" s="26"/>
    </row>
    <row r="333" spans="1:23" ht="12.75" customHeight="1" x14ac:dyDescent="0.2">
      <c r="C333" s="270"/>
      <c r="D333" s="263"/>
      <c r="E333" s="137" t="s">
        <v>911</v>
      </c>
      <c r="F333" s="993" t="str">
        <f>Translations!$B$257</f>
        <v>Description of the methodology applied</v>
      </c>
      <c r="G333" s="993"/>
      <c r="H333" s="993"/>
      <c r="I333" s="993"/>
      <c r="J333" s="993"/>
      <c r="K333" s="993"/>
      <c r="L333" s="993"/>
      <c r="M333" s="993"/>
      <c r="N333" s="1071"/>
    </row>
    <row r="334" spans="1:23" ht="12.75" customHeight="1" x14ac:dyDescent="0.2">
      <c r="C334" s="270"/>
      <c r="D334" s="263"/>
      <c r="E334" s="137"/>
      <c r="F334" s="1026" t="str">
        <f>IF(I307&lt;&gt;"",HYPERLINK("#" &amp; Q334,EUConst_MsgDescription),"")</f>
        <v/>
      </c>
      <c r="G334" s="1004"/>
      <c r="H334" s="1004"/>
      <c r="I334" s="1004"/>
      <c r="J334" s="1004"/>
      <c r="K334" s="1004"/>
      <c r="L334" s="1004"/>
      <c r="M334" s="1004"/>
      <c r="N334" s="1005"/>
      <c r="P334" s="26" t="s">
        <v>481</v>
      </c>
      <c r="Q334" s="477" t="str">
        <f>"#"&amp;ADDRESS(ROW($C$11),COLUMN($C$11))</f>
        <v>#$C$11</v>
      </c>
    </row>
    <row r="335" spans="1:23" ht="5.0999999999999996" customHeight="1" x14ac:dyDescent="0.2">
      <c r="C335" s="270"/>
      <c r="D335" s="263"/>
      <c r="E335" s="28"/>
      <c r="F335" s="997"/>
      <c r="G335" s="997"/>
      <c r="H335" s="997"/>
      <c r="I335" s="997"/>
      <c r="J335" s="997"/>
      <c r="K335" s="997"/>
      <c r="L335" s="997"/>
      <c r="M335" s="997"/>
      <c r="N335" s="1084"/>
      <c r="P335" s="301"/>
    </row>
    <row r="336" spans="1:23" ht="50.1" customHeight="1" x14ac:dyDescent="0.2">
      <c r="C336" s="270"/>
      <c r="D336" s="28"/>
      <c r="E336" s="317"/>
      <c r="F336" s="1006"/>
      <c r="G336" s="1007"/>
      <c r="H336" s="1007"/>
      <c r="I336" s="1007"/>
      <c r="J336" s="1007"/>
      <c r="K336" s="1007"/>
      <c r="L336" s="1007"/>
      <c r="M336" s="1007"/>
      <c r="N336" s="1008"/>
    </row>
    <row r="337" spans="1:23" ht="5.0999999999999996" customHeight="1" thickBot="1" x14ac:dyDescent="0.25">
      <c r="C337" s="270"/>
      <c r="N337" s="271"/>
    </row>
    <row r="338" spans="1:23" ht="12.75" customHeight="1" x14ac:dyDescent="0.2">
      <c r="C338" s="270"/>
      <c r="D338" s="263"/>
      <c r="E338" s="137"/>
      <c r="F338" s="998" t="str">
        <f>Translations!$B$210</f>
        <v>Reference to external files, if relevant</v>
      </c>
      <c r="G338" s="998"/>
      <c r="H338" s="998"/>
      <c r="I338" s="998"/>
      <c r="J338" s="998"/>
      <c r="K338" s="934"/>
      <c r="L338" s="934"/>
      <c r="M338" s="934"/>
      <c r="N338" s="934"/>
      <c r="W338" s="318" t="s">
        <v>457</v>
      </c>
    </row>
    <row r="339" spans="1:23" ht="5.0999999999999996" customHeight="1" x14ac:dyDescent="0.2">
      <c r="C339" s="270"/>
      <c r="D339" s="263"/>
      <c r="N339" s="271"/>
      <c r="W339" s="304"/>
    </row>
    <row r="340" spans="1:23" ht="12.75" customHeight="1" x14ac:dyDescent="0.2">
      <c r="C340" s="270"/>
      <c r="D340" s="263" t="s">
        <v>153</v>
      </c>
      <c r="E340" s="982" t="str">
        <f>Translations!$B$258</f>
        <v>The hierarchical order has been followed?</v>
      </c>
      <c r="F340" s="982"/>
      <c r="G340" s="982"/>
      <c r="H340" s="983"/>
      <c r="I340" s="312"/>
      <c r="J340" s="319" t="str">
        <f>Translations!$B$259</f>
        <v xml:space="preserve"> If not, why?</v>
      </c>
      <c r="K340" s="977"/>
      <c r="L340" s="978"/>
      <c r="M340" s="978"/>
      <c r="N340" s="984"/>
      <c r="W340" s="310" t="b">
        <f>AND(I340&lt;&gt;"",I340=TRUE)</f>
        <v>0</v>
      </c>
    </row>
    <row r="341" spans="1:23" ht="5.0999999999999996" customHeight="1" x14ac:dyDescent="0.2">
      <c r="C341" s="270"/>
      <c r="E341" s="262"/>
      <c r="F341" s="262"/>
      <c r="G341" s="262"/>
      <c r="H341" s="262"/>
      <c r="I341" s="262"/>
      <c r="J341" s="262"/>
      <c r="K341" s="262"/>
      <c r="L341" s="262"/>
      <c r="M341" s="262"/>
      <c r="N341" s="277"/>
      <c r="W341" s="304"/>
    </row>
    <row r="342" spans="1:23" ht="12.75" customHeight="1" x14ac:dyDescent="0.2">
      <c r="C342" s="270"/>
      <c r="D342" s="263"/>
      <c r="E342" s="263"/>
      <c r="F342" s="993" t="str">
        <f>Translations!$B$264</f>
        <v>Further details on any deviation from the hierarchy</v>
      </c>
      <c r="G342" s="993"/>
      <c r="H342" s="993"/>
      <c r="I342" s="993"/>
      <c r="J342" s="993"/>
      <c r="K342" s="993"/>
      <c r="L342" s="993"/>
      <c r="M342" s="993"/>
      <c r="N342" s="1071"/>
      <c r="W342" s="304"/>
    </row>
    <row r="343" spans="1:23" ht="25.5" customHeight="1" thickBot="1" x14ac:dyDescent="0.25">
      <c r="C343" s="270"/>
      <c r="E343" s="263"/>
      <c r="F343" s="1073"/>
      <c r="G343" s="1074"/>
      <c r="H343" s="1074"/>
      <c r="I343" s="1074"/>
      <c r="J343" s="1074"/>
      <c r="K343" s="1074"/>
      <c r="L343" s="1074"/>
      <c r="M343" s="1074"/>
      <c r="N343" s="1075"/>
      <c r="W343" s="321" t="b">
        <f>W340</f>
        <v>0</v>
      </c>
    </row>
    <row r="344" spans="1:23" ht="5.0999999999999996" customHeight="1" x14ac:dyDescent="0.2">
      <c r="C344" s="270"/>
      <c r="D344" s="263"/>
      <c r="N344" s="271"/>
    </row>
    <row r="345" spans="1:23" ht="12.75" customHeight="1" x14ac:dyDescent="0.2">
      <c r="C345" s="270"/>
      <c r="D345" s="29" t="s">
        <v>154</v>
      </c>
      <c r="E345" s="1076" t="str">
        <f>Translations!$B$316</f>
        <v>Description of the methodology for keeping track of the products produced</v>
      </c>
      <c r="F345" s="1076"/>
      <c r="G345" s="1076"/>
      <c r="H345" s="1076"/>
      <c r="I345" s="1076"/>
      <c r="J345" s="1076"/>
      <c r="K345" s="1076"/>
      <c r="L345" s="1076"/>
      <c r="M345" s="1076"/>
      <c r="N345" s="1077"/>
    </row>
    <row r="346" spans="1:23" ht="5.0999999999999996" customHeight="1" x14ac:dyDescent="0.2">
      <c r="C346" s="270"/>
      <c r="E346" s="920"/>
      <c r="F346" s="920"/>
      <c r="G346" s="920"/>
      <c r="H346" s="920"/>
      <c r="I346" s="920"/>
      <c r="J346" s="920"/>
      <c r="K346" s="920"/>
      <c r="L346" s="920"/>
      <c r="M346" s="920"/>
      <c r="N346" s="1015"/>
    </row>
    <row r="347" spans="1:23" ht="50.1" customHeight="1" x14ac:dyDescent="0.2">
      <c r="C347" s="270"/>
      <c r="D347" s="263"/>
      <c r="E347" s="317"/>
      <c r="F347" s="977"/>
      <c r="G347" s="978"/>
      <c r="H347" s="978"/>
      <c r="I347" s="978"/>
      <c r="J347" s="978"/>
      <c r="K347" s="978"/>
      <c r="L347" s="978"/>
      <c r="M347" s="978"/>
      <c r="N347" s="984"/>
    </row>
    <row r="348" spans="1:23" ht="5.0999999999999996" customHeight="1" x14ac:dyDescent="0.2">
      <c r="C348" s="270"/>
      <c r="N348" s="271"/>
    </row>
    <row r="349" spans="1:23" ht="5.0999999999999996" customHeight="1" x14ac:dyDescent="0.2">
      <c r="C349" s="282"/>
      <c r="D349" s="285"/>
      <c r="E349" s="283"/>
      <c r="F349" s="283"/>
      <c r="G349" s="283"/>
      <c r="H349" s="283"/>
      <c r="I349" s="283"/>
      <c r="J349" s="283"/>
      <c r="K349" s="283"/>
      <c r="L349" s="283"/>
      <c r="M349" s="283"/>
      <c r="N349" s="284"/>
    </row>
    <row r="350" spans="1:23" s="23" customFormat="1" x14ac:dyDescent="0.2">
      <c r="A350" s="26"/>
      <c r="B350" s="40"/>
      <c r="C350" s="270"/>
      <c r="D350" s="24" t="s">
        <v>148</v>
      </c>
      <c r="E350" s="919" t="str">
        <f>Translations!$B$318</f>
        <v>Exchangeability of fuel and electricity:</v>
      </c>
      <c r="F350" s="921"/>
      <c r="G350" s="921"/>
      <c r="H350" s="921"/>
      <c r="I350" s="1081"/>
      <c r="J350" s="972" t="str">
        <f>IF(I307="","",IF(INDEX(EUconst_BMlistElExchangability,MATCH(I307,EUconst_BMlistNames,0))=TRUE,"",HYPERLINK(Q350,EUconst_MsgGoOn)))</f>
        <v/>
      </c>
      <c r="K350" s="973"/>
      <c r="L350" s="973"/>
      <c r="M350" s="973"/>
      <c r="N350" s="974"/>
      <c r="O350" s="40"/>
      <c r="P350" s="26" t="s">
        <v>481</v>
      </c>
      <c r="Q350" s="477" t="str">
        <f>"#"&amp;ADDRESS(ROW(D432),COLUMN(D432))</f>
        <v>#$D$432</v>
      </c>
      <c r="R350" s="27"/>
      <c r="S350" s="27"/>
      <c r="T350" s="21"/>
      <c r="U350" s="21"/>
      <c r="V350" s="295"/>
      <c r="W350" s="295"/>
    </row>
    <row r="351" spans="1:23" ht="12.75" customHeight="1" thickBot="1" x14ac:dyDescent="0.25">
      <c r="C351" s="270"/>
      <c r="D351" s="263" t="s">
        <v>152</v>
      </c>
      <c r="E351" s="967" t="str">
        <f>Translations!$B$249</f>
        <v>Information on the methodology applied</v>
      </c>
      <c r="F351" s="967"/>
      <c r="G351" s="967"/>
      <c r="H351" s="967"/>
      <c r="I351" s="967"/>
      <c r="J351" s="967"/>
      <c r="K351" s="967"/>
      <c r="L351" s="967"/>
      <c r="M351" s="967"/>
      <c r="N351" s="1072"/>
      <c r="P351" s="301"/>
      <c r="T351" s="21"/>
    </row>
    <row r="352" spans="1:23" ht="25.5" customHeight="1" thickBot="1" x14ac:dyDescent="0.25">
      <c r="C352" s="270"/>
      <c r="E352" s="263"/>
      <c r="I352" s="968" t="str">
        <f>Translations!$B$254</f>
        <v>Data source</v>
      </c>
      <c r="J352" s="968"/>
      <c r="K352" s="968" t="str">
        <f>Translations!$B$255</f>
        <v>Other data source (if applicable)</v>
      </c>
      <c r="L352" s="968"/>
      <c r="M352" s="968" t="str">
        <f>Translations!$B$255</f>
        <v>Other data source (if applicable)</v>
      </c>
      <c r="N352" s="968"/>
      <c r="U352" s="301"/>
      <c r="V352" s="301"/>
      <c r="W352" s="318" t="s">
        <v>457</v>
      </c>
    </row>
    <row r="353" spans="3:23" s="294" customFormat="1" ht="12.75" customHeight="1" x14ac:dyDescent="0.2">
      <c r="C353" s="270"/>
      <c r="D353" s="40"/>
      <c r="E353" s="263" t="s">
        <v>908</v>
      </c>
      <c r="F353" s="975" t="str">
        <f>Translations!$B$322</f>
        <v>Relevant electricity consumption</v>
      </c>
      <c r="G353" s="975"/>
      <c r="H353" s="976"/>
      <c r="I353" s="1056"/>
      <c r="J353" s="1056"/>
      <c r="K353" s="1002"/>
      <c r="L353" s="1002"/>
      <c r="M353" s="1002"/>
      <c r="N353" s="1002"/>
      <c r="O353" s="40"/>
      <c r="P353" s="295"/>
      <c r="Q353" s="295"/>
      <c r="R353" s="295"/>
      <c r="S353" s="295"/>
      <c r="T353" s="295"/>
      <c r="U353" s="301"/>
      <c r="V353" s="301"/>
      <c r="W353" s="302" t="b">
        <f>IF(I307&lt;&gt;"",IF(INDEX(EUconst_BMlistElExchangability,MATCH(I307,EUconst_BMlistNames,0))=TRUE,FALSE,TRUE),FALSE)</f>
        <v>0</v>
      </c>
    </row>
    <row r="354" spans="3:23" s="294" customFormat="1" ht="5.0999999999999996" customHeight="1" x14ac:dyDescent="0.2">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2">
      <c r="C355" s="270"/>
      <c r="D355" s="263"/>
      <c r="E355" s="137" t="s">
        <v>909</v>
      </c>
      <c r="F355" s="993" t="str">
        <f>Translations!$B$257</f>
        <v>Description of the methodology applied</v>
      </c>
      <c r="G355" s="993"/>
      <c r="H355" s="993"/>
      <c r="I355" s="993"/>
      <c r="J355" s="993"/>
      <c r="K355" s="993"/>
      <c r="L355" s="993"/>
      <c r="M355" s="993"/>
      <c r="N355" s="1071"/>
      <c r="O355" s="40"/>
      <c r="P355" s="295"/>
      <c r="Q355" s="295"/>
      <c r="R355" s="295"/>
      <c r="S355" s="295"/>
      <c r="T355" s="295"/>
      <c r="U355" s="295"/>
      <c r="V355" s="295"/>
      <c r="W355" s="304"/>
    </row>
    <row r="356" spans="3:23" s="294" customFormat="1" ht="5.0999999999999996" customHeight="1" x14ac:dyDescent="0.2">
      <c r="C356" s="270"/>
      <c r="D356" s="40"/>
      <c r="E356" s="272"/>
      <c r="F356" s="334"/>
      <c r="G356" s="335"/>
      <c r="H356" s="335"/>
      <c r="I356" s="335"/>
      <c r="J356" s="335"/>
      <c r="K356" s="335"/>
      <c r="L356" s="335"/>
      <c r="M356" s="335"/>
      <c r="N356" s="337"/>
      <c r="O356" s="40"/>
      <c r="P356" s="295"/>
      <c r="Q356" s="295"/>
      <c r="R356" s="295"/>
      <c r="S356" s="295"/>
      <c r="T356" s="295"/>
      <c r="U356" s="295"/>
      <c r="V356" s="295"/>
      <c r="W356" s="304"/>
    </row>
    <row r="357" spans="3:23" s="294" customFormat="1" ht="12.75" customHeight="1" x14ac:dyDescent="0.2">
      <c r="C357" s="270"/>
      <c r="D357" s="332"/>
      <c r="E357" s="137"/>
      <c r="F357" s="1026" t="str">
        <f>IF(AND(I307&lt;&gt;"",J350=""),HYPERLINK("#" &amp; Q357,EUConst_MsgDescription),"")</f>
        <v/>
      </c>
      <c r="G357" s="1004"/>
      <c r="H357" s="1004"/>
      <c r="I357" s="1004"/>
      <c r="J357" s="1004"/>
      <c r="K357" s="1004"/>
      <c r="L357" s="1004"/>
      <c r="M357" s="1004"/>
      <c r="N357" s="1005"/>
      <c r="O357" s="40"/>
      <c r="P357" s="26" t="s">
        <v>481</v>
      </c>
      <c r="Q357" s="477" t="str">
        <f>"#"&amp;ADDRESS(ROW($C$10),COLUMN($C$10))</f>
        <v>#$C$10</v>
      </c>
      <c r="R357" s="295"/>
      <c r="S357" s="295"/>
      <c r="T357" s="295"/>
      <c r="U357" s="295"/>
      <c r="V357" s="295"/>
      <c r="W357" s="304"/>
    </row>
    <row r="358" spans="3:23" s="294" customFormat="1" ht="5.0999999999999996" customHeight="1" x14ac:dyDescent="0.2">
      <c r="C358" s="270"/>
      <c r="D358" s="332"/>
      <c r="E358" s="28"/>
      <c r="F358" s="1069"/>
      <c r="G358" s="1069"/>
      <c r="H358" s="1069"/>
      <c r="I358" s="1069"/>
      <c r="J358" s="1069"/>
      <c r="K358" s="1069"/>
      <c r="L358" s="1069"/>
      <c r="M358" s="1069"/>
      <c r="N358" s="1070"/>
      <c r="O358" s="40"/>
      <c r="P358" s="301"/>
      <c r="Q358" s="295"/>
      <c r="R358" s="295"/>
      <c r="S358" s="295"/>
      <c r="T358" s="295"/>
      <c r="U358" s="295"/>
      <c r="V358" s="295"/>
      <c r="W358" s="304"/>
    </row>
    <row r="359" spans="3:23" s="294" customFormat="1" ht="50.1" customHeight="1" x14ac:dyDescent="0.2">
      <c r="C359" s="270"/>
      <c r="D359" s="28"/>
      <c r="E359" s="317"/>
      <c r="F359" s="1006"/>
      <c r="G359" s="1007"/>
      <c r="H359" s="1007"/>
      <c r="I359" s="1007"/>
      <c r="J359" s="1007"/>
      <c r="K359" s="1007"/>
      <c r="L359" s="1007"/>
      <c r="M359" s="1007"/>
      <c r="N359" s="1008"/>
      <c r="O359" s="40"/>
      <c r="P359" s="295"/>
      <c r="Q359" s="295"/>
      <c r="R359" s="295"/>
      <c r="S359" s="295"/>
      <c r="T359" s="295"/>
      <c r="U359" s="295"/>
      <c r="V359" s="295"/>
      <c r="W359" s="303" t="b">
        <f>W353</f>
        <v>0</v>
      </c>
    </row>
    <row r="360" spans="3:23" s="294" customFormat="1" ht="5.0999999999999996" customHeight="1" x14ac:dyDescent="0.2">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2">
      <c r="C361" s="270"/>
      <c r="D361" s="263"/>
      <c r="E361" s="137"/>
      <c r="F361" s="998" t="str">
        <f>Translations!$B$210</f>
        <v>Reference to external files, if relevant</v>
      </c>
      <c r="G361" s="998"/>
      <c r="H361" s="998"/>
      <c r="I361" s="998"/>
      <c r="J361" s="998"/>
      <c r="K361" s="934"/>
      <c r="L361" s="934"/>
      <c r="M361" s="934"/>
      <c r="N361" s="934"/>
      <c r="O361" s="40"/>
      <c r="P361" s="295"/>
      <c r="Q361" s="295"/>
      <c r="R361" s="295"/>
      <c r="S361" s="295"/>
      <c r="T361" s="295"/>
      <c r="U361" s="295"/>
      <c r="V361" s="295"/>
      <c r="W361" s="303" t="b">
        <f>W359</f>
        <v>0</v>
      </c>
    </row>
    <row r="362" spans="3:23" s="294" customFormat="1" ht="5.0999999999999996" customHeight="1" x14ac:dyDescent="0.2">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12.75" customHeight="1" x14ac:dyDescent="0.2">
      <c r="C363" s="270"/>
      <c r="D363" s="263" t="s">
        <v>153</v>
      </c>
      <c r="E363" s="982" t="str">
        <f>Translations!$B$258</f>
        <v>The hierarchical order has been followed?</v>
      </c>
      <c r="F363" s="982"/>
      <c r="G363" s="982"/>
      <c r="H363" s="983"/>
      <c r="I363" s="312"/>
      <c r="J363" s="319" t="str">
        <f>Translations!$B$259</f>
        <v xml:space="preserve"> If not, why?</v>
      </c>
      <c r="K363" s="977"/>
      <c r="L363" s="978"/>
      <c r="M363" s="978"/>
      <c r="N363" s="984"/>
      <c r="O363" s="40"/>
      <c r="P363" s="295"/>
      <c r="Q363" s="295"/>
      <c r="R363" s="295"/>
      <c r="S363" s="295"/>
      <c r="T363" s="295"/>
      <c r="U363" s="295"/>
      <c r="V363" s="309" t="b">
        <f>W361</f>
        <v>0</v>
      </c>
      <c r="W363" s="310" t="b">
        <f>OR(W361,AND(I363&lt;&gt;"",I363=TRUE))</f>
        <v>0</v>
      </c>
    </row>
    <row r="364" spans="3:23" s="294" customFormat="1" ht="5.0999999999999996" customHeight="1" x14ac:dyDescent="0.2">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2">
      <c r="C365" s="270"/>
      <c r="D365" s="263"/>
      <c r="E365" s="263"/>
      <c r="F365" s="993" t="str">
        <f>Translations!$B$264</f>
        <v>Further details on any deviation from the hierarchy</v>
      </c>
      <c r="G365" s="993"/>
      <c r="H365" s="993"/>
      <c r="I365" s="993"/>
      <c r="J365" s="993"/>
      <c r="K365" s="993"/>
      <c r="L365" s="993"/>
      <c r="M365" s="993"/>
      <c r="N365" s="1071"/>
      <c r="O365" s="40"/>
      <c r="P365" s="295"/>
      <c r="Q365" s="295"/>
      <c r="R365" s="295"/>
      <c r="S365" s="295"/>
      <c r="T365" s="295"/>
      <c r="U365" s="295"/>
      <c r="V365" s="295"/>
      <c r="W365" s="304"/>
    </row>
    <row r="366" spans="3:23" s="294" customFormat="1" ht="25.5" customHeight="1" thickBot="1" x14ac:dyDescent="0.25">
      <c r="C366" s="270"/>
      <c r="D366" s="40"/>
      <c r="E366" s="263"/>
      <c r="F366" s="994"/>
      <c r="G366" s="995"/>
      <c r="H366" s="995"/>
      <c r="I366" s="995"/>
      <c r="J366" s="995"/>
      <c r="K366" s="995"/>
      <c r="L366" s="995"/>
      <c r="M366" s="995"/>
      <c r="N366" s="996"/>
      <c r="O366" s="40"/>
      <c r="P366" s="295"/>
      <c r="Q366" s="295"/>
      <c r="R366" s="295"/>
      <c r="S366" s="295"/>
      <c r="T366" s="295"/>
      <c r="U366" s="295"/>
      <c r="V366" s="295"/>
      <c r="W366" s="321" t="b">
        <f>W363</f>
        <v>0</v>
      </c>
    </row>
    <row r="367" spans="3:23" s="294" customFormat="1" ht="5.0999999999999996" customHeight="1" x14ac:dyDescent="0.2">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0999999999999996" customHeight="1" x14ac:dyDescent="0.2">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2">
      <c r="C369" s="447"/>
      <c r="D369" s="448" t="s">
        <v>149</v>
      </c>
      <c r="E369" s="1058" t="str">
        <f>Translations!$B$324</f>
        <v>Are measurable heat flows imported from non-ETS installations or entities relevant?</v>
      </c>
      <c r="F369" s="1058"/>
      <c r="G369" s="1058"/>
      <c r="H369" s="1058"/>
      <c r="I369" s="1058"/>
      <c r="J369" s="1058"/>
      <c r="K369" s="1058"/>
      <c r="L369" s="1058"/>
      <c r="M369" s="1048"/>
      <c r="N369" s="1048"/>
      <c r="O369" s="40"/>
      <c r="P369" s="301"/>
      <c r="Q369" s="295"/>
      <c r="R369" s="306"/>
      <c r="S369" s="295"/>
      <c r="T369" s="295"/>
      <c r="U369" s="295"/>
      <c r="V369" s="295"/>
      <c r="W369" s="295"/>
    </row>
    <row r="370" spans="3:23" s="294" customFormat="1" ht="5.0999999999999996" customHeight="1" x14ac:dyDescent="0.2">
      <c r="C370" s="447"/>
      <c r="D370" s="23"/>
      <c r="E370" s="398"/>
      <c r="F370" s="398"/>
      <c r="G370" s="398"/>
      <c r="H370" s="398"/>
      <c r="I370" s="398"/>
      <c r="J370" s="398"/>
      <c r="K370" s="398"/>
      <c r="L370" s="398"/>
      <c r="M370" s="398"/>
      <c r="N370" s="399"/>
      <c r="O370" s="40"/>
      <c r="P370" s="301"/>
      <c r="Q370" s="295"/>
      <c r="R370" s="306"/>
      <c r="S370" s="295"/>
      <c r="T370" s="295"/>
      <c r="U370" s="295"/>
      <c r="V370" s="295"/>
      <c r="W370" s="295"/>
    </row>
    <row r="371" spans="3:23" s="294" customFormat="1" ht="12.75" customHeight="1" x14ac:dyDescent="0.2">
      <c r="C371" s="447"/>
      <c r="D371" s="23"/>
      <c r="E371" s="23"/>
      <c r="F371" s="1059" t="str">
        <f>Translations!$B$257</f>
        <v>Description of the methodology applied</v>
      </c>
      <c r="G371" s="1059"/>
      <c r="H371" s="1059"/>
      <c r="I371" s="1059"/>
      <c r="J371" s="1059"/>
      <c r="K371" s="1059"/>
      <c r="L371" s="1059"/>
      <c r="M371" s="1059"/>
      <c r="N371" s="1060"/>
      <c r="O371" s="40"/>
      <c r="P371" s="301"/>
      <c r="Q371" s="295"/>
      <c r="R371" s="306"/>
      <c r="S371" s="295"/>
      <c r="T371" s="295"/>
      <c r="U371" s="295"/>
      <c r="V371" s="295"/>
      <c r="W371" s="295"/>
    </row>
    <row r="372" spans="3:23" s="294" customFormat="1" ht="5.0999999999999996" customHeight="1" thickBot="1" x14ac:dyDescent="0.25">
      <c r="C372" s="447"/>
      <c r="D372" s="23"/>
      <c r="E372" s="272"/>
      <c r="F372" s="450"/>
      <c r="G372" s="451"/>
      <c r="H372" s="451"/>
      <c r="I372" s="451"/>
      <c r="J372" s="451"/>
      <c r="K372" s="451"/>
      <c r="L372" s="451"/>
      <c r="M372" s="451"/>
      <c r="N372" s="452"/>
      <c r="O372" s="40"/>
      <c r="P372" s="295"/>
      <c r="Q372" s="295"/>
      <c r="R372" s="295"/>
      <c r="S372" s="295"/>
      <c r="T372" s="295"/>
      <c r="U372" s="295"/>
      <c r="V372" s="295"/>
      <c r="W372" s="295"/>
    </row>
    <row r="373" spans="3:23" s="294" customFormat="1" ht="12.75" customHeight="1" x14ac:dyDescent="0.2">
      <c r="C373" s="447"/>
      <c r="D373" s="449"/>
      <c r="E373" s="453"/>
      <c r="F373" s="1026" t="str">
        <f>IF(I307&lt;&gt;"",HYPERLINK("#" &amp; Q373,EUConst_MsgDescription),"")</f>
        <v/>
      </c>
      <c r="G373" s="1004"/>
      <c r="H373" s="1004"/>
      <c r="I373" s="1004"/>
      <c r="J373" s="1004"/>
      <c r="K373" s="1004"/>
      <c r="L373" s="1004"/>
      <c r="M373" s="1004"/>
      <c r="N373" s="1005"/>
      <c r="O373" s="40"/>
      <c r="P373" s="26" t="s">
        <v>481</v>
      </c>
      <c r="Q373" s="477" t="str">
        <f>"#"&amp;ADDRESS(ROW($C$10),COLUMN($C$10))</f>
        <v>#$C$10</v>
      </c>
      <c r="R373" s="295"/>
      <c r="S373" s="295"/>
      <c r="T373" s="295"/>
      <c r="U373" s="295"/>
      <c r="V373" s="295"/>
      <c r="W373" s="318" t="s">
        <v>457</v>
      </c>
    </row>
    <row r="374" spans="3:23" s="294" customFormat="1" ht="5.0999999999999996" customHeight="1" thickBot="1" x14ac:dyDescent="0.25">
      <c r="C374" s="447"/>
      <c r="D374" s="449"/>
      <c r="E374" s="453"/>
      <c r="F374" s="1061"/>
      <c r="G374" s="1062"/>
      <c r="H374" s="1062"/>
      <c r="I374" s="1062"/>
      <c r="J374" s="1062"/>
      <c r="K374" s="1062"/>
      <c r="L374" s="1062"/>
      <c r="M374" s="1062"/>
      <c r="N374" s="1063"/>
      <c r="O374" s="40"/>
      <c r="P374" s="26"/>
      <c r="Q374" s="295"/>
      <c r="R374" s="295"/>
      <c r="S374" s="295"/>
      <c r="T374" s="295"/>
      <c r="U374" s="295"/>
      <c r="V374" s="295"/>
      <c r="W374" s="304"/>
    </row>
    <row r="375" spans="3:23" s="294" customFormat="1" ht="50.1" customHeight="1" thickBot="1" x14ac:dyDescent="0.25">
      <c r="C375" s="447"/>
      <c r="D375" s="23"/>
      <c r="E375" s="23"/>
      <c r="F375" s="994"/>
      <c r="G375" s="995"/>
      <c r="H375" s="995"/>
      <c r="I375" s="995"/>
      <c r="J375" s="995"/>
      <c r="K375" s="995"/>
      <c r="L375" s="995"/>
      <c r="M375" s="995"/>
      <c r="N375" s="996"/>
      <c r="O375" s="40"/>
      <c r="P375" s="301"/>
      <c r="Q375" s="295"/>
      <c r="R375" s="306"/>
      <c r="S375" s="295"/>
      <c r="T375" s="295"/>
      <c r="U375" s="295"/>
      <c r="V375" s="306"/>
      <c r="W375" s="514" t="b">
        <f>OR(W369,AND(M369&lt;&gt;"",M369=FALSE))</f>
        <v>0</v>
      </c>
    </row>
    <row r="376" spans="3:23" s="294" customFormat="1" ht="5.0999999999999996" customHeight="1" x14ac:dyDescent="0.2">
      <c r="C376" s="447"/>
      <c r="D376" s="449"/>
      <c r="E376" s="454"/>
      <c r="F376" s="455"/>
      <c r="G376" s="455"/>
      <c r="H376" s="455"/>
      <c r="I376" s="455"/>
      <c r="J376" s="455"/>
      <c r="K376" s="455"/>
      <c r="L376" s="455"/>
      <c r="M376" s="455"/>
      <c r="N376" s="456"/>
      <c r="O376" s="40"/>
      <c r="P376" s="301"/>
      <c r="Q376" s="295"/>
      <c r="R376" s="306"/>
      <c r="S376" s="295"/>
      <c r="T376" s="295"/>
      <c r="U376" s="295"/>
      <c r="V376" s="306"/>
      <c r="W376" s="306"/>
    </row>
    <row r="377" spans="3:23" s="294" customFormat="1" ht="12.75" customHeight="1" x14ac:dyDescent="0.2">
      <c r="C377" s="457"/>
      <c r="D377" s="458"/>
      <c r="E377" s="458"/>
      <c r="F377" s="458"/>
      <c r="G377" s="458"/>
      <c r="H377" s="458"/>
      <c r="I377" s="458"/>
      <c r="J377" s="458"/>
      <c r="K377" s="458"/>
      <c r="L377" s="458"/>
      <c r="M377" s="458"/>
      <c r="N377" s="459"/>
      <c r="O377" s="40"/>
      <c r="P377" s="295"/>
      <c r="Q377" s="295"/>
      <c r="R377" s="295"/>
      <c r="S377" s="295"/>
      <c r="T377" s="295"/>
      <c r="U377" s="295"/>
      <c r="V377" s="295"/>
      <c r="W377" s="295"/>
    </row>
    <row r="378" spans="3:23" s="294" customFormat="1" ht="15" customHeight="1" x14ac:dyDescent="0.2">
      <c r="C378" s="403"/>
      <c r="D378" s="1064" t="str">
        <f>Translations!$B$329</f>
        <v>Data required for the determination of the benchmark improvement rate pursuant to Article 10a(2) of the Directive</v>
      </c>
      <c r="E378" s="1065"/>
      <c r="F378" s="1065"/>
      <c r="G378" s="1065"/>
      <c r="H378" s="1065"/>
      <c r="I378" s="1065"/>
      <c r="J378" s="1065"/>
      <c r="K378" s="1065"/>
      <c r="L378" s="1065"/>
      <c r="M378" s="1065"/>
      <c r="N378" s="1066"/>
      <c r="O378" s="40"/>
      <c r="P378" s="295"/>
      <c r="Q378" s="295"/>
      <c r="R378" s="295"/>
      <c r="S378" s="295"/>
      <c r="T378" s="295"/>
      <c r="U378" s="295"/>
      <c r="V378" s="295"/>
      <c r="W378" s="295"/>
    </row>
    <row r="379" spans="3:23" s="294" customFormat="1" ht="5.0999999999999996" customHeight="1" x14ac:dyDescent="0.2">
      <c r="C379" s="403"/>
      <c r="D379" s="404"/>
      <c r="E379" s="404"/>
      <c r="F379" s="404"/>
      <c r="G379" s="404"/>
      <c r="H379" s="404"/>
      <c r="I379" s="404"/>
      <c r="J379" s="404"/>
      <c r="K379" s="404"/>
      <c r="L379" s="404"/>
      <c r="M379" s="404"/>
      <c r="N379" s="405"/>
      <c r="O379" s="40"/>
      <c r="P379" s="295"/>
      <c r="Q379" s="295"/>
      <c r="R379" s="295"/>
      <c r="S379" s="295"/>
      <c r="T379" s="295"/>
      <c r="U379" s="295"/>
      <c r="V379" s="295"/>
      <c r="W379" s="295"/>
    </row>
    <row r="380" spans="3:23" s="294" customFormat="1" ht="12.75" customHeight="1" x14ac:dyDescent="0.2">
      <c r="C380" s="403"/>
      <c r="D380" s="406" t="s">
        <v>150</v>
      </c>
      <c r="E380" s="1067" t="str">
        <f>Translations!$B$330</f>
        <v>Directly attributable emissions</v>
      </c>
      <c r="F380" s="1067"/>
      <c r="G380" s="1067"/>
      <c r="H380" s="1067"/>
      <c r="I380" s="1067"/>
      <c r="J380" s="1067"/>
      <c r="K380" s="1067"/>
      <c r="L380" s="1067"/>
      <c r="M380" s="1067"/>
      <c r="N380" s="1068"/>
      <c r="O380" s="40"/>
      <c r="P380" s="295"/>
      <c r="Q380" s="295"/>
      <c r="R380" s="295"/>
      <c r="S380" s="295"/>
      <c r="T380" s="295"/>
      <c r="U380" s="295"/>
      <c r="V380" s="295"/>
      <c r="W380" s="295"/>
    </row>
    <row r="381" spans="3:23" s="294" customFormat="1" ht="12.75" customHeight="1" x14ac:dyDescent="0.2">
      <c r="C381" s="403"/>
      <c r="D381" s="407" t="s">
        <v>152</v>
      </c>
      <c r="E381" s="1047" t="str">
        <f>Translations!$B$331</f>
        <v>Attribution of directly attributable emissions</v>
      </c>
      <c r="F381" s="1047"/>
      <c r="G381" s="1047"/>
      <c r="H381" s="1047"/>
      <c r="I381" s="1047"/>
      <c r="J381" s="1047"/>
      <c r="K381" s="1047"/>
      <c r="L381" s="1047"/>
      <c r="M381" s="1047"/>
      <c r="N381" s="1049"/>
      <c r="O381" s="40"/>
      <c r="P381" s="301"/>
      <c r="Q381" s="295"/>
      <c r="R381" s="295"/>
      <c r="S381" s="295"/>
      <c r="T381" s="21"/>
      <c r="U381" s="295"/>
      <c r="V381" s="295"/>
      <c r="W381" s="295"/>
    </row>
    <row r="382" spans="3:23" s="294" customFormat="1" ht="5.0999999999999996" customHeight="1" x14ac:dyDescent="0.2">
      <c r="C382" s="403"/>
      <c r="D382" s="404"/>
      <c r="E382" s="1016"/>
      <c r="F382" s="1017"/>
      <c r="G382" s="1017"/>
      <c r="H382" s="1017"/>
      <c r="I382" s="1017"/>
      <c r="J382" s="1017"/>
      <c r="K382" s="1017"/>
      <c r="L382" s="1017"/>
      <c r="M382" s="1017"/>
      <c r="N382" s="1018"/>
      <c r="O382" s="40"/>
      <c r="P382" s="295"/>
      <c r="Q382" s="295"/>
      <c r="R382" s="295"/>
      <c r="S382" s="295"/>
      <c r="T382" s="295"/>
      <c r="U382" s="295"/>
      <c r="V382" s="295"/>
      <c r="W382" s="295"/>
    </row>
    <row r="383" spans="3:23" s="294" customFormat="1" ht="12.75" customHeight="1" x14ac:dyDescent="0.2">
      <c r="C383" s="403"/>
      <c r="D383" s="407"/>
      <c r="E383" s="412"/>
      <c r="F383" s="1026" t="str">
        <f>IF(I307&lt;&gt;"",HYPERLINK("#" &amp; Q383,EUConst_MsgDescription),"")</f>
        <v/>
      </c>
      <c r="G383" s="1004"/>
      <c r="H383" s="1004"/>
      <c r="I383" s="1004"/>
      <c r="J383" s="1004"/>
      <c r="K383" s="1004"/>
      <c r="L383" s="1004"/>
      <c r="M383" s="1004"/>
      <c r="N383" s="1005"/>
      <c r="O383" s="40"/>
      <c r="P383" s="26" t="s">
        <v>481</v>
      </c>
      <c r="Q383" s="477" t="str">
        <f>"#"&amp;ADDRESS(ROW($C$10),COLUMN($C$10))</f>
        <v>#$C$10</v>
      </c>
      <c r="R383" s="295"/>
      <c r="S383" s="295"/>
      <c r="T383" s="295"/>
      <c r="U383" s="295"/>
      <c r="V383" s="295"/>
      <c r="W383" s="295"/>
    </row>
    <row r="384" spans="3:23" s="294" customFormat="1" ht="5.0999999999999996" customHeight="1" x14ac:dyDescent="0.2">
      <c r="C384" s="403"/>
      <c r="D384" s="407"/>
      <c r="E384" s="413"/>
      <c r="F384" s="1027"/>
      <c r="G384" s="1027"/>
      <c r="H384" s="1027"/>
      <c r="I384" s="1027"/>
      <c r="J384" s="1027"/>
      <c r="K384" s="1027"/>
      <c r="L384" s="1027"/>
      <c r="M384" s="1027"/>
      <c r="N384" s="1028"/>
      <c r="O384" s="40"/>
      <c r="P384" s="301"/>
      <c r="Q384" s="295"/>
      <c r="R384" s="295"/>
      <c r="S384" s="295"/>
      <c r="T384" s="295"/>
      <c r="U384" s="295"/>
      <c r="V384" s="295"/>
      <c r="W384" s="295"/>
    </row>
    <row r="385" spans="3:23" s="294" customFormat="1" ht="50.1" customHeight="1" x14ac:dyDescent="0.2">
      <c r="C385" s="403"/>
      <c r="D385" s="404"/>
      <c r="E385" s="404"/>
      <c r="F385" s="1006"/>
      <c r="G385" s="1007"/>
      <c r="H385" s="1007"/>
      <c r="I385" s="1007"/>
      <c r="J385" s="1007"/>
      <c r="K385" s="1007"/>
      <c r="L385" s="1007"/>
      <c r="M385" s="1007"/>
      <c r="N385" s="1008"/>
      <c r="O385" s="40"/>
      <c r="P385" s="295"/>
      <c r="Q385" s="295"/>
      <c r="R385" s="295"/>
      <c r="S385" s="295"/>
      <c r="T385" s="295"/>
      <c r="U385" s="295"/>
      <c r="V385" s="295"/>
      <c r="W385" s="295"/>
    </row>
    <row r="386" spans="3:23" s="294" customFormat="1" ht="5.0999999999999996" customHeight="1" x14ac:dyDescent="0.2">
      <c r="C386" s="403"/>
      <c r="D386" s="404"/>
      <c r="E386" s="404"/>
      <c r="F386" s="404"/>
      <c r="G386" s="404"/>
      <c r="H386" s="404"/>
      <c r="I386" s="404"/>
      <c r="J386" s="404"/>
      <c r="K386" s="404"/>
      <c r="L386" s="404"/>
      <c r="M386" s="404"/>
      <c r="N386" s="405"/>
      <c r="O386" s="40"/>
      <c r="P386" s="295"/>
      <c r="Q386" s="295"/>
      <c r="R386" s="295"/>
      <c r="S386" s="295"/>
      <c r="T386" s="295"/>
      <c r="U386" s="295"/>
      <c r="V386" s="295"/>
      <c r="W386" s="295"/>
    </row>
    <row r="387" spans="3:23" s="294" customFormat="1" ht="12.75" customHeight="1" x14ac:dyDescent="0.2">
      <c r="C387" s="403"/>
      <c r="D387" s="404"/>
      <c r="E387" s="404"/>
      <c r="F387" s="1029" t="str">
        <f>Translations!$B$210</f>
        <v>Reference to external files, if relevant</v>
      </c>
      <c r="G387" s="1029"/>
      <c r="H387" s="1029"/>
      <c r="I387" s="1029"/>
      <c r="J387" s="1029"/>
      <c r="K387" s="934"/>
      <c r="L387" s="934"/>
      <c r="M387" s="934"/>
      <c r="N387" s="934"/>
      <c r="O387" s="40"/>
      <c r="P387" s="295"/>
      <c r="Q387" s="295"/>
      <c r="R387" s="295"/>
      <c r="S387" s="295"/>
      <c r="T387" s="295"/>
      <c r="U387" s="295"/>
      <c r="V387" s="295"/>
      <c r="W387" s="295"/>
    </row>
    <row r="388" spans="3:23" s="294" customFormat="1" ht="5.0999999999999996" customHeight="1" x14ac:dyDescent="0.2">
      <c r="C388" s="403"/>
      <c r="D388" s="404"/>
      <c r="E388" s="404"/>
      <c r="F388" s="414"/>
      <c r="G388" s="414"/>
      <c r="H388" s="414"/>
      <c r="I388" s="414"/>
      <c r="J388" s="414"/>
      <c r="K388" s="414"/>
      <c r="L388" s="414"/>
      <c r="M388" s="414"/>
      <c r="N388" s="415"/>
      <c r="O388" s="40"/>
      <c r="P388" s="295"/>
      <c r="Q388" s="295"/>
      <c r="R388" s="295"/>
      <c r="S388" s="295"/>
      <c r="T388" s="295"/>
      <c r="U388" s="295"/>
      <c r="V388" s="295"/>
      <c r="W388" s="295"/>
    </row>
    <row r="389" spans="3:23" s="294" customFormat="1" ht="12.75" customHeight="1" x14ac:dyDescent="0.2">
      <c r="C389" s="403"/>
      <c r="D389" s="407" t="s">
        <v>153</v>
      </c>
      <c r="E389" s="1047" t="str">
        <f>Translations!$B$337</f>
        <v>Are further internal source streams relevant?</v>
      </c>
      <c r="F389" s="1047"/>
      <c r="G389" s="1047"/>
      <c r="H389" s="1047"/>
      <c r="I389" s="1047"/>
      <c r="J389" s="1047"/>
      <c r="K389" s="1047"/>
      <c r="L389" s="1047"/>
      <c r="M389" s="1048"/>
      <c r="N389" s="1048"/>
      <c r="O389" s="40"/>
      <c r="P389" s="301"/>
      <c r="Q389" s="295"/>
      <c r="R389" s="295"/>
      <c r="S389" s="295"/>
      <c r="T389" s="21"/>
      <c r="U389" s="295"/>
      <c r="V389" s="295"/>
      <c r="W389" s="295"/>
    </row>
    <row r="390" spans="3:23" s="294" customFormat="1" ht="5.0999999999999996" customHeight="1" x14ac:dyDescent="0.2">
      <c r="C390" s="403"/>
      <c r="D390" s="404"/>
      <c r="E390" s="1016"/>
      <c r="F390" s="1016"/>
      <c r="G390" s="1016"/>
      <c r="H390" s="1016"/>
      <c r="I390" s="1016"/>
      <c r="J390" s="1016"/>
      <c r="K390" s="1016"/>
      <c r="L390" s="1016"/>
      <c r="M390" s="1016"/>
      <c r="N390" s="1057"/>
      <c r="O390" s="40"/>
      <c r="P390" s="295"/>
      <c r="Q390" s="295"/>
      <c r="R390" s="295"/>
      <c r="S390" s="295"/>
      <c r="T390" s="295"/>
      <c r="U390" s="295"/>
      <c r="V390" s="295"/>
      <c r="W390" s="295"/>
    </row>
    <row r="391" spans="3:23" s="294" customFormat="1" ht="25.5" customHeight="1" thickBot="1" x14ac:dyDescent="0.25">
      <c r="C391" s="403"/>
      <c r="D391" s="404"/>
      <c r="E391" s="404"/>
      <c r="F391" s="404"/>
      <c r="G391" s="404"/>
      <c r="H391" s="404"/>
      <c r="I391" s="1044" t="str">
        <f>Translations!$B$254</f>
        <v>Data source</v>
      </c>
      <c r="J391" s="1044"/>
      <c r="K391" s="1044" t="str">
        <f>Translations!$B$255</f>
        <v>Other data source (if applicable)</v>
      </c>
      <c r="L391" s="1044"/>
      <c r="M391" s="1044" t="str">
        <f>Translations!$B$255</f>
        <v>Other data source (if applicable)</v>
      </c>
      <c r="N391" s="1044"/>
      <c r="O391" s="40"/>
      <c r="P391" s="301"/>
      <c r="Q391" s="295"/>
      <c r="R391" s="295"/>
      <c r="S391" s="295"/>
      <c r="T391" s="295"/>
      <c r="U391" s="295"/>
      <c r="V391" s="295"/>
      <c r="W391" s="295" t="s">
        <v>457</v>
      </c>
    </row>
    <row r="392" spans="3:23" s="294" customFormat="1" ht="12.75" customHeight="1" x14ac:dyDescent="0.2">
      <c r="C392" s="403"/>
      <c r="D392" s="407"/>
      <c r="E392" s="412" t="s">
        <v>908</v>
      </c>
      <c r="F392" s="1051" t="str">
        <f>Translations!$B$342</f>
        <v>Amounts imported or exported</v>
      </c>
      <c r="G392" s="1055"/>
      <c r="H392" s="1055"/>
      <c r="I392" s="1056"/>
      <c r="J392" s="1056"/>
      <c r="K392" s="1002"/>
      <c r="L392" s="1002"/>
      <c r="M392" s="1002"/>
      <c r="N392" s="1002"/>
      <c r="O392" s="40"/>
      <c r="P392" s="295"/>
      <c r="Q392" s="295"/>
      <c r="R392" s="295"/>
      <c r="S392" s="295"/>
      <c r="T392" s="295"/>
      <c r="U392" s="295"/>
      <c r="V392" s="295"/>
      <c r="W392" s="302" t="b">
        <f>AND(M389&lt;&gt;"",M389=FALSE)</f>
        <v>0</v>
      </c>
    </row>
    <row r="393" spans="3:23" s="294" customFormat="1" ht="12.75" customHeight="1" x14ac:dyDescent="0.2">
      <c r="C393" s="403"/>
      <c r="D393" s="407"/>
      <c r="E393" s="412" t="s">
        <v>909</v>
      </c>
      <c r="F393" s="1051" t="str">
        <f>Translations!$B$256</f>
        <v>Energy content</v>
      </c>
      <c r="G393" s="1055"/>
      <c r="H393" s="1055"/>
      <c r="I393" s="1056"/>
      <c r="J393" s="1056"/>
      <c r="K393" s="1002"/>
      <c r="L393" s="1002"/>
      <c r="M393" s="1002"/>
      <c r="N393" s="1002"/>
      <c r="O393" s="40"/>
      <c r="P393" s="295"/>
      <c r="Q393" s="295"/>
      <c r="R393" s="295"/>
      <c r="S393" s="295"/>
      <c r="T393" s="295"/>
      <c r="U393" s="295"/>
      <c r="V393" s="295"/>
      <c r="W393" s="324" t="b">
        <f>W392</f>
        <v>0</v>
      </c>
    </row>
    <row r="394" spans="3:23" s="294" customFormat="1" ht="12.75" customHeight="1" x14ac:dyDescent="0.2">
      <c r="C394" s="403"/>
      <c r="D394" s="407"/>
      <c r="E394" s="412" t="s">
        <v>910</v>
      </c>
      <c r="F394" s="1050" t="str">
        <f>Translations!$B$343</f>
        <v>Emission factor or carbon content</v>
      </c>
      <c r="G394" s="1050"/>
      <c r="H394" s="1051"/>
      <c r="I394" s="977"/>
      <c r="J394" s="984"/>
      <c r="K394" s="979"/>
      <c r="L394" s="981"/>
      <c r="M394" s="979"/>
      <c r="N394" s="981"/>
      <c r="O394" s="40"/>
      <c r="P394" s="295"/>
      <c r="Q394" s="295"/>
      <c r="R394" s="295"/>
      <c r="S394" s="295"/>
      <c r="T394" s="295"/>
      <c r="U394" s="295"/>
      <c r="V394" s="295"/>
      <c r="W394" s="324" t="b">
        <f>W393</f>
        <v>0</v>
      </c>
    </row>
    <row r="395" spans="3:23" s="294" customFormat="1" ht="12.75" customHeight="1" x14ac:dyDescent="0.2">
      <c r="C395" s="403"/>
      <c r="D395" s="407"/>
      <c r="E395" s="412" t="s">
        <v>911</v>
      </c>
      <c r="F395" s="1050" t="str">
        <f>Translations!$B$344</f>
        <v>Biomass content</v>
      </c>
      <c r="G395" s="1050"/>
      <c r="H395" s="1051"/>
      <c r="I395" s="977"/>
      <c r="J395" s="984"/>
      <c r="K395" s="979"/>
      <c r="L395" s="981"/>
      <c r="M395" s="979"/>
      <c r="N395" s="981"/>
      <c r="O395" s="40"/>
      <c r="P395" s="295"/>
      <c r="Q395" s="295"/>
      <c r="R395" s="295"/>
      <c r="S395" s="295"/>
      <c r="T395" s="295"/>
      <c r="U395" s="295"/>
      <c r="V395" s="295"/>
      <c r="W395" s="324" t="b">
        <f>W394</f>
        <v>0</v>
      </c>
    </row>
    <row r="396" spans="3:23" s="294" customFormat="1" ht="5.0999999999999996" customHeight="1" x14ac:dyDescent="0.2">
      <c r="C396" s="403"/>
      <c r="D396" s="407"/>
      <c r="E396" s="404"/>
      <c r="F396" s="404"/>
      <c r="G396" s="404"/>
      <c r="H396" s="404"/>
      <c r="I396" s="404"/>
      <c r="J396" s="404"/>
      <c r="K396" s="404"/>
      <c r="L396" s="404"/>
      <c r="M396" s="404"/>
      <c r="N396" s="405"/>
      <c r="O396" s="40"/>
      <c r="P396" s="301"/>
      <c r="Q396" s="295"/>
      <c r="R396" s="295"/>
      <c r="S396" s="295"/>
      <c r="T396" s="295"/>
      <c r="U396" s="295"/>
      <c r="V396" s="295"/>
      <c r="W396" s="304"/>
    </row>
    <row r="397" spans="3:23" s="294" customFormat="1" ht="12.75" customHeight="1" x14ac:dyDescent="0.2">
      <c r="C397" s="403"/>
      <c r="D397" s="407"/>
      <c r="E397" s="412" t="s">
        <v>912</v>
      </c>
      <c r="F397" s="1013" t="str">
        <f>Translations!$B$257</f>
        <v>Description of the methodology applied</v>
      </c>
      <c r="G397" s="1013"/>
      <c r="H397" s="1013"/>
      <c r="I397" s="1013"/>
      <c r="J397" s="1013"/>
      <c r="K397" s="1013"/>
      <c r="L397" s="1013"/>
      <c r="M397" s="1013"/>
      <c r="N397" s="1014"/>
      <c r="O397" s="40"/>
      <c r="P397" s="301"/>
      <c r="Q397" s="295"/>
      <c r="R397" s="295"/>
      <c r="S397" s="295"/>
      <c r="T397" s="295"/>
      <c r="U397" s="295"/>
      <c r="V397" s="295"/>
      <c r="W397" s="304"/>
    </row>
    <row r="398" spans="3:23" s="294" customFormat="1" ht="5.0999999999999996" customHeight="1" x14ac:dyDescent="0.2">
      <c r="C398" s="403"/>
      <c r="D398" s="404"/>
      <c r="E398" s="408"/>
      <c r="F398" s="409"/>
      <c r="G398" s="410"/>
      <c r="H398" s="410"/>
      <c r="I398" s="410"/>
      <c r="J398" s="410"/>
      <c r="K398" s="410"/>
      <c r="L398" s="410"/>
      <c r="M398" s="410"/>
      <c r="N398" s="411"/>
      <c r="O398" s="40"/>
      <c r="P398" s="295"/>
      <c r="Q398" s="295"/>
      <c r="R398" s="295"/>
      <c r="S398" s="295"/>
      <c r="T398" s="295"/>
      <c r="U398" s="295"/>
      <c r="V398" s="295"/>
      <c r="W398" s="304"/>
    </row>
    <row r="399" spans="3:23" s="294" customFormat="1" ht="12.75" customHeight="1" x14ac:dyDescent="0.2">
      <c r="C399" s="403"/>
      <c r="D399" s="407"/>
      <c r="E399" s="412"/>
      <c r="F399" s="1026" t="str">
        <f>IF(I307&lt;&gt;"",HYPERLINK("#" &amp; Q399,EUConst_MsgDescription),"")</f>
        <v/>
      </c>
      <c r="G399" s="1004"/>
      <c r="H399" s="1004"/>
      <c r="I399" s="1004"/>
      <c r="J399" s="1004"/>
      <c r="K399" s="1004"/>
      <c r="L399" s="1004"/>
      <c r="M399" s="1004"/>
      <c r="N399" s="1005"/>
      <c r="O399" s="40"/>
      <c r="P399" s="26" t="s">
        <v>481</v>
      </c>
      <c r="Q399" s="477" t="str">
        <f>"#"&amp;ADDRESS(ROW($C$10),COLUMN($C$10))</f>
        <v>#$C$10</v>
      </c>
      <c r="R399" s="295"/>
      <c r="S399" s="295"/>
      <c r="T399" s="295"/>
      <c r="U399" s="295"/>
      <c r="V399" s="295"/>
      <c r="W399" s="304"/>
    </row>
    <row r="400" spans="3:23" s="294" customFormat="1" ht="5.0999999999999996" customHeight="1" x14ac:dyDescent="0.2">
      <c r="C400" s="403"/>
      <c r="D400" s="407"/>
      <c r="E400" s="413"/>
      <c r="F400" s="1027"/>
      <c r="G400" s="1027"/>
      <c r="H400" s="1027"/>
      <c r="I400" s="1027"/>
      <c r="J400" s="1027"/>
      <c r="K400" s="1027"/>
      <c r="L400" s="1027"/>
      <c r="M400" s="1027"/>
      <c r="N400" s="1028"/>
      <c r="O400" s="40"/>
      <c r="P400" s="301"/>
      <c r="Q400" s="295"/>
      <c r="R400" s="295"/>
      <c r="S400" s="295"/>
      <c r="T400" s="295"/>
      <c r="U400" s="295"/>
      <c r="V400" s="295"/>
      <c r="W400" s="304"/>
    </row>
    <row r="401" spans="1:23" s="299" customFormat="1" ht="50.1" customHeight="1" x14ac:dyDescent="0.2">
      <c r="A401" s="298"/>
      <c r="B401" s="14"/>
      <c r="C401" s="403"/>
      <c r="D401" s="413"/>
      <c r="E401" s="413"/>
      <c r="F401" s="994"/>
      <c r="G401" s="995"/>
      <c r="H401" s="995"/>
      <c r="I401" s="995"/>
      <c r="J401" s="995"/>
      <c r="K401" s="995"/>
      <c r="L401" s="995"/>
      <c r="M401" s="995"/>
      <c r="N401" s="996"/>
      <c r="O401" s="40"/>
      <c r="P401" s="305"/>
      <c r="Q401" s="306"/>
      <c r="R401" s="306"/>
      <c r="S401" s="295"/>
      <c r="T401" s="295"/>
      <c r="U401" s="306"/>
      <c r="V401" s="306"/>
      <c r="W401" s="307" t="b">
        <f>W395</f>
        <v>0</v>
      </c>
    </row>
    <row r="402" spans="1:23" ht="5.0999999999999996" customHeight="1" x14ac:dyDescent="0.2">
      <c r="C402" s="403"/>
      <c r="D402" s="407"/>
      <c r="E402" s="404"/>
      <c r="F402" s="404"/>
      <c r="G402" s="404"/>
      <c r="H402" s="404"/>
      <c r="I402" s="404"/>
      <c r="J402" s="404"/>
      <c r="K402" s="404"/>
      <c r="L402" s="404"/>
      <c r="M402" s="404"/>
      <c r="N402" s="405"/>
      <c r="W402" s="304"/>
    </row>
    <row r="403" spans="1:23" ht="12.75" customHeight="1" thickBot="1" x14ac:dyDescent="0.25">
      <c r="C403" s="403"/>
      <c r="D403" s="407"/>
      <c r="E403" s="412"/>
      <c r="F403" s="1029" t="str">
        <f>Translations!$B$210</f>
        <v>Reference to external files, if relevant</v>
      </c>
      <c r="G403" s="1029"/>
      <c r="H403" s="1029"/>
      <c r="I403" s="1029"/>
      <c r="J403" s="1029"/>
      <c r="K403" s="934"/>
      <c r="L403" s="934"/>
      <c r="M403" s="934"/>
      <c r="N403" s="934"/>
      <c r="W403" s="311" t="b">
        <f>W401</f>
        <v>0</v>
      </c>
    </row>
    <row r="404" spans="1:23" ht="5.0999999999999996" customHeight="1" x14ac:dyDescent="0.2">
      <c r="C404" s="403"/>
      <c r="D404" s="407"/>
      <c r="E404" s="404"/>
      <c r="F404" s="404"/>
      <c r="G404" s="404"/>
      <c r="H404" s="404"/>
      <c r="I404" s="404"/>
      <c r="J404" s="404"/>
      <c r="K404" s="404"/>
      <c r="L404" s="404"/>
      <c r="M404" s="404"/>
      <c r="N404" s="405"/>
      <c r="P404" s="301"/>
    </row>
    <row r="405" spans="1:23" ht="12.75" customHeight="1" thickBot="1" x14ac:dyDescent="0.25">
      <c r="C405" s="403"/>
      <c r="D405" s="407" t="s">
        <v>154</v>
      </c>
      <c r="E405" s="1047" t="str">
        <f>Translations!$B$345</f>
        <v>Is transferred CO2 imported or exported relevant?</v>
      </c>
      <c r="F405" s="1047"/>
      <c r="G405" s="1047"/>
      <c r="H405" s="1047"/>
      <c r="I405" s="1047"/>
      <c r="J405" s="1047"/>
      <c r="K405" s="1047"/>
      <c r="L405" s="1047"/>
      <c r="M405" s="1048"/>
      <c r="N405" s="1048"/>
      <c r="P405" s="301"/>
      <c r="T405" s="21"/>
    </row>
    <row r="406" spans="1:23" ht="5.0999999999999996" customHeight="1" thickBot="1" x14ac:dyDescent="0.25">
      <c r="C406" s="403"/>
      <c r="D406" s="404"/>
      <c r="E406" s="1016"/>
      <c r="F406" s="1017"/>
      <c r="G406" s="1017"/>
      <c r="H406" s="1017"/>
      <c r="I406" s="1017"/>
      <c r="J406" s="1017"/>
      <c r="K406" s="1017"/>
      <c r="L406" s="1017"/>
      <c r="M406" s="1017"/>
      <c r="N406" s="1018"/>
      <c r="W406" s="318" t="s">
        <v>457</v>
      </c>
    </row>
    <row r="407" spans="1:23" ht="25.5" customHeight="1" x14ac:dyDescent="0.2">
      <c r="C407" s="403"/>
      <c r="D407" s="404"/>
      <c r="E407" s="404"/>
      <c r="F407" s="1006"/>
      <c r="G407" s="1007"/>
      <c r="H407" s="1007"/>
      <c r="I407" s="1007"/>
      <c r="J407" s="1007"/>
      <c r="K407" s="1007"/>
      <c r="L407" s="1007"/>
      <c r="M407" s="1007"/>
      <c r="N407" s="1008"/>
      <c r="W407" s="302" t="b">
        <f>AND(M405&lt;&gt;"",M405=FALSE)</f>
        <v>0</v>
      </c>
    </row>
    <row r="408" spans="1:23" ht="5.0999999999999996" customHeight="1" x14ac:dyDescent="0.2">
      <c r="C408" s="403"/>
      <c r="D408" s="404"/>
      <c r="E408" s="404"/>
      <c r="F408" s="404"/>
      <c r="G408" s="404"/>
      <c r="H408" s="404"/>
      <c r="I408" s="404"/>
      <c r="J408" s="404"/>
      <c r="K408" s="404"/>
      <c r="L408" s="404"/>
      <c r="M408" s="404"/>
      <c r="N408" s="405"/>
      <c r="W408" s="304"/>
    </row>
    <row r="409" spans="1:23" ht="12.75" customHeight="1" thickBot="1" x14ac:dyDescent="0.25">
      <c r="C409" s="403"/>
      <c r="D409" s="404"/>
      <c r="E409" s="404"/>
      <c r="F409" s="1029" t="str">
        <f>Translations!$B$210</f>
        <v>Reference to external files, if relevant</v>
      </c>
      <c r="G409" s="1029"/>
      <c r="H409" s="1029"/>
      <c r="I409" s="1029"/>
      <c r="J409" s="1029"/>
      <c r="K409" s="934"/>
      <c r="L409" s="934"/>
      <c r="M409" s="934"/>
      <c r="N409" s="934"/>
      <c r="W409" s="326" t="b">
        <f>W407</f>
        <v>0</v>
      </c>
    </row>
    <row r="410" spans="1:23" ht="5.0999999999999996" customHeight="1" x14ac:dyDescent="0.2">
      <c r="C410" s="403"/>
      <c r="D410" s="407"/>
      <c r="E410" s="404"/>
      <c r="F410" s="404"/>
      <c r="G410" s="404"/>
      <c r="H410" s="404"/>
      <c r="I410" s="404"/>
      <c r="J410" s="404"/>
      <c r="K410" s="404"/>
      <c r="L410" s="404"/>
      <c r="M410" s="404"/>
      <c r="N410" s="405"/>
    </row>
    <row r="411" spans="1:23" ht="5.0999999999999996" customHeight="1" x14ac:dyDescent="0.2">
      <c r="C411" s="400"/>
      <c r="D411" s="416"/>
      <c r="E411" s="401"/>
      <c r="F411" s="401"/>
      <c r="G411" s="401"/>
      <c r="H411" s="401"/>
      <c r="I411" s="401"/>
      <c r="J411" s="401"/>
      <c r="K411" s="401"/>
      <c r="L411" s="401"/>
      <c r="M411" s="401"/>
      <c r="N411" s="402"/>
    </row>
    <row r="412" spans="1:23" ht="12.75" customHeight="1" x14ac:dyDescent="0.2">
      <c r="C412" s="403"/>
      <c r="D412" s="406" t="s">
        <v>151</v>
      </c>
      <c r="E412" s="1045" t="str">
        <f>Translations!$B$347</f>
        <v>Fuel input to this sub-installation and relevant emission factor</v>
      </c>
      <c r="F412" s="1045"/>
      <c r="G412" s="1045"/>
      <c r="H412" s="1045"/>
      <c r="I412" s="1045"/>
      <c r="J412" s="1045"/>
      <c r="K412" s="1045"/>
      <c r="L412" s="1045"/>
      <c r="M412" s="1045"/>
      <c r="N412" s="1046"/>
    </row>
    <row r="413" spans="1:23" ht="12.75" customHeight="1" x14ac:dyDescent="0.2">
      <c r="C413" s="403"/>
      <c r="D413" s="407" t="s">
        <v>152</v>
      </c>
      <c r="E413" s="1047" t="str">
        <f>Translations!$B$249</f>
        <v>Information on the methodology applied</v>
      </c>
      <c r="F413" s="1047"/>
      <c r="G413" s="1047"/>
      <c r="H413" s="1047"/>
      <c r="I413" s="1047"/>
      <c r="J413" s="1047"/>
      <c r="K413" s="1047"/>
      <c r="L413" s="1047"/>
      <c r="M413" s="1047"/>
      <c r="N413" s="1049"/>
      <c r="P413" s="301"/>
    </row>
    <row r="414" spans="1:23" ht="25.5" customHeight="1" x14ac:dyDescent="0.2">
      <c r="C414" s="403"/>
      <c r="D414" s="404"/>
      <c r="E414" s="404"/>
      <c r="F414" s="426"/>
      <c r="G414" s="404"/>
      <c r="H414" s="404"/>
      <c r="I414" s="1044" t="str">
        <f>Translations!$B$254</f>
        <v>Data source</v>
      </c>
      <c r="J414" s="1044"/>
      <c r="K414" s="1044" t="str">
        <f>Translations!$B$255</f>
        <v>Other data source (if applicable)</v>
      </c>
      <c r="L414" s="1044"/>
      <c r="M414" s="1044" t="str">
        <f>Translations!$B$255</f>
        <v>Other data source (if applicable)</v>
      </c>
      <c r="N414" s="1044"/>
    </row>
    <row r="415" spans="1:23" ht="12.75" customHeight="1" x14ac:dyDescent="0.2">
      <c r="C415" s="403"/>
      <c r="D415" s="407"/>
      <c r="E415" s="412" t="s">
        <v>908</v>
      </c>
      <c r="F415" s="1050" t="str">
        <f>Translations!$B$231</f>
        <v>Fuel input</v>
      </c>
      <c r="G415" s="1050"/>
      <c r="H415" s="1051"/>
      <c r="I415" s="977"/>
      <c r="J415" s="978"/>
      <c r="K415" s="979"/>
      <c r="L415" s="980"/>
      <c r="M415" s="979"/>
      <c r="N415" s="981"/>
    </row>
    <row r="416" spans="1:23" ht="12.75" customHeight="1" x14ac:dyDescent="0.2">
      <c r="C416" s="403"/>
      <c r="D416" s="407"/>
      <c r="E416" s="412" t="s">
        <v>909</v>
      </c>
      <c r="F416" s="1050" t="str">
        <f>Translations!$B$353</f>
        <v>Weighted emission factor</v>
      </c>
      <c r="G416" s="1050"/>
      <c r="H416" s="1051"/>
      <c r="I416" s="977"/>
      <c r="J416" s="978"/>
      <c r="K416" s="979"/>
      <c r="L416" s="980"/>
      <c r="M416" s="979"/>
      <c r="N416" s="981"/>
    </row>
    <row r="417" spans="3:23" s="294" customFormat="1" ht="5.0999999999999996" customHeight="1" x14ac:dyDescent="0.2">
      <c r="C417" s="403"/>
      <c r="D417" s="407"/>
      <c r="E417" s="404"/>
      <c r="F417" s="404"/>
      <c r="G417" s="404"/>
      <c r="H417" s="404"/>
      <c r="I417" s="404"/>
      <c r="J417" s="404"/>
      <c r="K417" s="404"/>
      <c r="L417" s="404"/>
      <c r="M417" s="404"/>
      <c r="N417" s="405"/>
      <c r="O417" s="40"/>
      <c r="P417" s="295"/>
      <c r="Q417" s="295"/>
      <c r="R417" s="295"/>
      <c r="S417" s="295"/>
      <c r="T417" s="295"/>
      <c r="U417" s="295"/>
      <c r="V417" s="295"/>
      <c r="W417" s="295"/>
    </row>
    <row r="418" spans="3:23" s="294" customFormat="1" ht="12.75" customHeight="1" x14ac:dyDescent="0.2">
      <c r="C418" s="403"/>
      <c r="D418" s="407"/>
      <c r="E418" s="412" t="s">
        <v>910</v>
      </c>
      <c r="F418" s="1013" t="str">
        <f>Translations!$B$257</f>
        <v>Description of the methodology applied</v>
      </c>
      <c r="G418" s="1013"/>
      <c r="H418" s="1013"/>
      <c r="I418" s="1013"/>
      <c r="J418" s="1013"/>
      <c r="K418" s="1013"/>
      <c r="L418" s="1013"/>
      <c r="M418" s="1013"/>
      <c r="N418" s="1014"/>
      <c r="O418" s="40"/>
      <c r="P418" s="295"/>
      <c r="Q418" s="295"/>
      <c r="R418" s="295"/>
      <c r="S418" s="295"/>
      <c r="T418" s="295"/>
      <c r="U418" s="295"/>
      <c r="V418" s="295"/>
      <c r="W418" s="295"/>
    </row>
    <row r="419" spans="3:23" s="294" customFormat="1" ht="5.0999999999999996" customHeight="1" x14ac:dyDescent="0.2">
      <c r="C419" s="403"/>
      <c r="D419" s="404"/>
      <c r="E419" s="408"/>
      <c r="F419" s="423"/>
      <c r="G419" s="424"/>
      <c r="H419" s="424"/>
      <c r="I419" s="424"/>
      <c r="J419" s="424"/>
      <c r="K419" s="424"/>
      <c r="L419" s="424"/>
      <c r="M419" s="424"/>
      <c r="N419" s="425"/>
      <c r="O419" s="40"/>
      <c r="P419" s="295"/>
      <c r="Q419" s="295"/>
      <c r="R419" s="295"/>
      <c r="S419" s="295"/>
      <c r="T419" s="295"/>
      <c r="U419" s="295"/>
      <c r="V419" s="295"/>
      <c r="W419" s="295"/>
    </row>
    <row r="420" spans="3:23" s="294" customFormat="1" ht="12.75" customHeight="1" x14ac:dyDescent="0.2">
      <c r="C420" s="403"/>
      <c r="D420" s="407"/>
      <c r="E420" s="412"/>
      <c r="F420" s="1026" t="str">
        <f>IF(I307&lt;&gt;"",HYPERLINK("#" &amp; Q420,EUConst_MsgDescription),"")</f>
        <v/>
      </c>
      <c r="G420" s="1004"/>
      <c r="H420" s="1004"/>
      <c r="I420" s="1004"/>
      <c r="J420" s="1004"/>
      <c r="K420" s="1004"/>
      <c r="L420" s="1004"/>
      <c r="M420" s="1004"/>
      <c r="N420" s="1005"/>
      <c r="O420" s="40"/>
      <c r="P420" s="26" t="s">
        <v>481</v>
      </c>
      <c r="Q420" s="477" t="str">
        <f>"#"&amp;ADDRESS(ROW($C$10),COLUMN($C$10))</f>
        <v>#$C$10</v>
      </c>
      <c r="R420" s="295"/>
      <c r="S420" s="295"/>
      <c r="T420" s="295"/>
      <c r="U420" s="295"/>
      <c r="V420" s="295"/>
      <c r="W420" s="295"/>
    </row>
    <row r="421" spans="3:23" s="294" customFormat="1" ht="5.0999999999999996" customHeight="1" x14ac:dyDescent="0.2">
      <c r="C421" s="403"/>
      <c r="D421" s="407"/>
      <c r="E421" s="413"/>
      <c r="F421" s="1027"/>
      <c r="G421" s="1027"/>
      <c r="H421" s="1027"/>
      <c r="I421" s="1027"/>
      <c r="J421" s="1027"/>
      <c r="K421" s="1027"/>
      <c r="L421" s="1027"/>
      <c r="M421" s="1027"/>
      <c r="N421" s="1028"/>
      <c r="O421" s="40"/>
      <c r="P421" s="301"/>
      <c r="Q421" s="295"/>
      <c r="R421" s="295"/>
      <c r="S421" s="295"/>
      <c r="T421" s="295"/>
      <c r="U421" s="295"/>
      <c r="V421" s="295"/>
      <c r="W421" s="295"/>
    </row>
    <row r="422" spans="3:23" s="294" customFormat="1" ht="50.1" customHeight="1" x14ac:dyDescent="0.2">
      <c r="C422" s="403"/>
      <c r="D422" s="413"/>
      <c r="E422" s="413"/>
      <c r="F422" s="994"/>
      <c r="G422" s="995"/>
      <c r="H422" s="995"/>
      <c r="I422" s="995"/>
      <c r="J422" s="995"/>
      <c r="K422" s="995"/>
      <c r="L422" s="995"/>
      <c r="M422" s="995"/>
      <c r="N422" s="996"/>
      <c r="O422" s="40"/>
      <c r="P422" s="295"/>
      <c r="Q422" s="295"/>
      <c r="R422" s="295"/>
      <c r="S422" s="295"/>
      <c r="T422" s="295"/>
      <c r="U422" s="295"/>
      <c r="V422" s="295"/>
      <c r="W422" s="295"/>
    </row>
    <row r="423" spans="3:23" s="294" customFormat="1" ht="5.0999999999999996" customHeight="1" thickBot="1" x14ac:dyDescent="0.25">
      <c r="C423" s="403"/>
      <c r="D423" s="407"/>
      <c r="E423" s="404"/>
      <c r="F423" s="404"/>
      <c r="G423" s="404"/>
      <c r="H423" s="404"/>
      <c r="I423" s="404"/>
      <c r="J423" s="404"/>
      <c r="K423" s="404"/>
      <c r="L423" s="404"/>
      <c r="M423" s="404"/>
      <c r="N423" s="405"/>
      <c r="O423" s="40"/>
      <c r="P423" s="295"/>
      <c r="Q423" s="295"/>
      <c r="R423" s="295"/>
      <c r="S423" s="295"/>
      <c r="T423" s="295"/>
      <c r="U423" s="295"/>
      <c r="V423" s="295"/>
      <c r="W423" s="295"/>
    </row>
    <row r="424" spans="3:23" s="294" customFormat="1" ht="12.75" customHeight="1" x14ac:dyDescent="0.2">
      <c r="C424" s="403"/>
      <c r="D424" s="407"/>
      <c r="E424" s="412"/>
      <c r="F424" s="1029" t="str">
        <f>Translations!$B$210</f>
        <v>Reference to external files, if relevant</v>
      </c>
      <c r="G424" s="1029"/>
      <c r="H424" s="1029"/>
      <c r="I424" s="1029"/>
      <c r="J424" s="1029"/>
      <c r="K424" s="934"/>
      <c r="L424" s="934"/>
      <c r="M424" s="934"/>
      <c r="N424" s="934"/>
      <c r="O424" s="40"/>
      <c r="P424" s="295"/>
      <c r="Q424" s="295"/>
      <c r="R424" s="295"/>
      <c r="S424" s="295"/>
      <c r="T424" s="295"/>
      <c r="U424" s="295"/>
      <c r="V424" s="295"/>
      <c r="W424" s="318" t="s">
        <v>457</v>
      </c>
    </row>
    <row r="425" spans="3:23" s="294" customFormat="1" ht="5.0999999999999996" customHeight="1" x14ac:dyDescent="0.2">
      <c r="C425" s="403"/>
      <c r="D425" s="407"/>
      <c r="E425" s="404"/>
      <c r="F425" s="404"/>
      <c r="G425" s="404"/>
      <c r="H425" s="404"/>
      <c r="I425" s="404"/>
      <c r="J425" s="404"/>
      <c r="K425" s="404"/>
      <c r="L425" s="404"/>
      <c r="M425" s="404"/>
      <c r="N425" s="405"/>
      <c r="O425" s="40"/>
      <c r="P425" s="301"/>
      <c r="Q425" s="295"/>
      <c r="R425" s="295"/>
      <c r="S425" s="295"/>
      <c r="T425" s="295"/>
      <c r="U425" s="295"/>
      <c r="V425" s="295"/>
      <c r="W425" s="304"/>
    </row>
    <row r="426" spans="3:23" s="294" customFormat="1" ht="12.75" customHeight="1" x14ac:dyDescent="0.2">
      <c r="C426" s="403"/>
      <c r="D426" s="407" t="s">
        <v>153</v>
      </c>
      <c r="E426" s="1011" t="str">
        <f>Translations!$B$258</f>
        <v>The hierarchical order has been followed?</v>
      </c>
      <c r="F426" s="1011"/>
      <c r="G426" s="1011"/>
      <c r="H426" s="1012"/>
      <c r="I426" s="312"/>
      <c r="J426" s="418" t="str">
        <f>Translations!$B$259</f>
        <v xml:space="preserve"> If not, why?</v>
      </c>
      <c r="K426" s="977"/>
      <c r="L426" s="978"/>
      <c r="M426" s="978"/>
      <c r="N426" s="984"/>
      <c r="O426" s="40"/>
      <c r="P426" s="301"/>
      <c r="Q426" s="295"/>
      <c r="R426" s="295"/>
      <c r="S426" s="295"/>
      <c r="T426" s="295"/>
      <c r="U426" s="295"/>
      <c r="V426" s="295"/>
      <c r="W426" s="310" t="b">
        <f>AND(I426&lt;&gt;"",I426=TRUE)</f>
        <v>0</v>
      </c>
    </row>
    <row r="427" spans="3:23" s="294" customFormat="1" ht="5.0999999999999996" customHeight="1" x14ac:dyDescent="0.2">
      <c r="C427" s="403"/>
      <c r="D427" s="404"/>
      <c r="E427" s="419"/>
      <c r="F427" s="419"/>
      <c r="G427" s="419"/>
      <c r="H427" s="419"/>
      <c r="I427" s="419"/>
      <c r="J427" s="419"/>
      <c r="K427" s="419"/>
      <c r="L427" s="419"/>
      <c r="M427" s="419"/>
      <c r="N427" s="420"/>
      <c r="O427" s="40"/>
      <c r="P427" s="301"/>
      <c r="Q427" s="295"/>
      <c r="R427" s="295"/>
      <c r="S427" s="295"/>
      <c r="T427" s="295"/>
      <c r="U427" s="295"/>
      <c r="V427" s="306"/>
      <c r="W427" s="304"/>
    </row>
    <row r="428" spans="3:23" s="294" customFormat="1" ht="12.75" customHeight="1" x14ac:dyDescent="0.2">
      <c r="C428" s="403"/>
      <c r="D428" s="421"/>
      <c r="E428" s="421"/>
      <c r="F428" s="1013" t="str">
        <f>Translations!$B$264</f>
        <v>Further details on any deviation from the hierarchy</v>
      </c>
      <c r="G428" s="1013"/>
      <c r="H428" s="1013"/>
      <c r="I428" s="1013"/>
      <c r="J428" s="1013"/>
      <c r="K428" s="1013"/>
      <c r="L428" s="1013"/>
      <c r="M428" s="1013"/>
      <c r="N428" s="1014"/>
      <c r="O428" s="40"/>
      <c r="P428" s="301"/>
      <c r="Q428" s="295"/>
      <c r="R428" s="295"/>
      <c r="S428" s="295"/>
      <c r="T428" s="295"/>
      <c r="U428" s="295"/>
      <c r="V428" s="306"/>
      <c r="W428" s="304"/>
    </row>
    <row r="429" spans="3:23" s="294" customFormat="1" ht="25.5" customHeight="1" thickBot="1" x14ac:dyDescent="0.25">
      <c r="C429" s="403"/>
      <c r="D429" s="421"/>
      <c r="E429" s="421"/>
      <c r="F429" s="994"/>
      <c r="G429" s="995"/>
      <c r="H429" s="995"/>
      <c r="I429" s="995"/>
      <c r="J429" s="995"/>
      <c r="K429" s="995"/>
      <c r="L429" s="995"/>
      <c r="M429" s="995"/>
      <c r="N429" s="996"/>
      <c r="O429" s="40"/>
      <c r="P429" s="301"/>
      <c r="Q429" s="295"/>
      <c r="R429" s="295"/>
      <c r="S429" s="295"/>
      <c r="T429" s="295"/>
      <c r="U429" s="295"/>
      <c r="V429" s="306"/>
      <c r="W429" s="321" t="b">
        <f>W426</f>
        <v>0</v>
      </c>
    </row>
    <row r="430" spans="3:23" s="294" customFormat="1" ht="5.0999999999999996" customHeight="1" x14ac:dyDescent="0.2">
      <c r="C430" s="403"/>
      <c r="D430" s="407"/>
      <c r="E430" s="404"/>
      <c r="F430" s="404"/>
      <c r="G430" s="404"/>
      <c r="H430" s="404"/>
      <c r="I430" s="404"/>
      <c r="J430" s="404"/>
      <c r="K430" s="404"/>
      <c r="L430" s="404"/>
      <c r="M430" s="404"/>
      <c r="N430" s="405"/>
      <c r="O430" s="40"/>
      <c r="P430" s="295"/>
      <c r="Q430" s="295"/>
      <c r="R430" s="295"/>
      <c r="S430" s="295"/>
      <c r="T430" s="295"/>
      <c r="U430" s="295"/>
      <c r="V430" s="295"/>
      <c r="W430" s="306"/>
    </row>
    <row r="431" spans="3:23" s="294" customFormat="1" ht="5.0999999999999996" customHeight="1" x14ac:dyDescent="0.2">
      <c r="C431" s="400"/>
      <c r="D431" s="416"/>
      <c r="E431" s="401"/>
      <c r="F431" s="401"/>
      <c r="G431" s="401"/>
      <c r="H431" s="401"/>
      <c r="I431" s="401"/>
      <c r="J431" s="401"/>
      <c r="K431" s="401"/>
      <c r="L431" s="401"/>
      <c r="M431" s="401"/>
      <c r="N431" s="402"/>
      <c r="O431" s="40"/>
      <c r="P431" s="295"/>
      <c r="Q431" s="295"/>
      <c r="R431" s="295"/>
      <c r="S431" s="295"/>
      <c r="T431" s="295"/>
      <c r="U431" s="295"/>
      <c r="V431" s="295"/>
      <c r="W431" s="295"/>
    </row>
    <row r="432" spans="3:23" s="294" customFormat="1" ht="12.75" customHeight="1" x14ac:dyDescent="0.2">
      <c r="C432" s="403"/>
      <c r="D432" s="406" t="s">
        <v>988</v>
      </c>
      <c r="E432" s="1045" t="str">
        <f>Translations!$B$354</f>
        <v>Measurable heat import to and export from this sub-installation</v>
      </c>
      <c r="F432" s="1045"/>
      <c r="G432" s="1045"/>
      <c r="H432" s="1045"/>
      <c r="I432" s="1045"/>
      <c r="J432" s="1045"/>
      <c r="K432" s="1045"/>
      <c r="L432" s="1045"/>
      <c r="M432" s="1045"/>
      <c r="N432" s="1046"/>
      <c r="O432" s="40"/>
      <c r="P432" s="301"/>
      <c r="Q432" s="295"/>
      <c r="R432" s="295"/>
      <c r="S432" s="306"/>
      <c r="T432" s="306"/>
      <c r="U432" s="295"/>
      <c r="V432" s="295"/>
      <c r="W432" s="295"/>
    </row>
    <row r="433" spans="1:23" ht="12.75" customHeight="1" x14ac:dyDescent="0.2">
      <c r="C433" s="403"/>
      <c r="D433" s="407" t="s">
        <v>152</v>
      </c>
      <c r="E433" s="1047" t="str">
        <f>Translations!$B$357</f>
        <v>Are measurable heat flows relevant for this sub-installation?</v>
      </c>
      <c r="F433" s="1047"/>
      <c r="G433" s="1047"/>
      <c r="H433" s="1047"/>
      <c r="I433" s="1047"/>
      <c r="J433" s="1047"/>
      <c r="K433" s="1047"/>
      <c r="L433" s="1047"/>
      <c r="M433" s="1048"/>
      <c r="N433" s="1048"/>
      <c r="P433" s="301"/>
    </row>
    <row r="434" spans="1:23" ht="12.75" customHeight="1" x14ac:dyDescent="0.2">
      <c r="C434" s="403"/>
      <c r="D434" s="407"/>
      <c r="E434" s="404"/>
      <c r="F434" s="404"/>
      <c r="G434" s="404"/>
      <c r="H434" s="404"/>
      <c r="I434" s="404"/>
      <c r="J434" s="972" t="str">
        <f>IF(I307="","",IF(AND(M433&lt;&gt;"",M433=FALSE),HYPERLINK(Q434,EUconst_MsgGoOn),""))</f>
        <v/>
      </c>
      <c r="K434" s="973"/>
      <c r="L434" s="973"/>
      <c r="M434" s="973"/>
      <c r="N434" s="974"/>
      <c r="P434" s="26" t="s">
        <v>481</v>
      </c>
      <c r="Q434" s="477" t="str">
        <f>"#"&amp;ADDRESS(ROW(D474),COLUMN(D474))</f>
        <v>#$D$474</v>
      </c>
    </row>
    <row r="435" spans="1:23" ht="5.0999999999999996" customHeight="1" x14ac:dyDescent="0.2">
      <c r="C435" s="403"/>
      <c r="D435" s="407"/>
      <c r="E435" s="407"/>
      <c r="F435" s="407"/>
      <c r="G435" s="407"/>
      <c r="H435" s="407"/>
      <c r="I435" s="407"/>
      <c r="J435" s="407"/>
      <c r="K435" s="407"/>
      <c r="L435" s="407"/>
      <c r="M435" s="407"/>
      <c r="N435" s="417"/>
      <c r="P435" s="26"/>
    </row>
    <row r="436" spans="1:23" ht="12.75" customHeight="1" x14ac:dyDescent="0.2">
      <c r="C436" s="403"/>
      <c r="D436" s="407" t="s">
        <v>153</v>
      </c>
      <c r="E436" s="1047" t="str">
        <f>Translations!$B$249</f>
        <v>Information on the methodology applied</v>
      </c>
      <c r="F436" s="1047"/>
      <c r="G436" s="1047"/>
      <c r="H436" s="1047"/>
      <c r="I436" s="1047"/>
      <c r="J436" s="1047"/>
      <c r="K436" s="1047"/>
      <c r="L436" s="1047"/>
      <c r="M436" s="1047"/>
      <c r="N436" s="1049"/>
      <c r="P436" s="301"/>
    </row>
    <row r="437" spans="1:23" ht="25.5" customHeight="1" thickBot="1" x14ac:dyDescent="0.25">
      <c r="C437" s="403"/>
      <c r="D437" s="404"/>
      <c r="E437" s="404"/>
      <c r="F437" s="404"/>
      <c r="G437" s="404"/>
      <c r="H437" s="404"/>
      <c r="I437" s="1044" t="str">
        <f>Translations!$B$254</f>
        <v>Data source</v>
      </c>
      <c r="J437" s="1044"/>
      <c r="K437" s="1044" t="str">
        <f>Translations!$B$255</f>
        <v>Other data source (if applicable)</v>
      </c>
      <c r="L437" s="1044"/>
      <c r="M437" s="1044" t="str">
        <f>Translations!$B$255</f>
        <v>Other data source (if applicable)</v>
      </c>
      <c r="N437" s="1044"/>
      <c r="P437" s="301"/>
      <c r="W437" s="295" t="s">
        <v>457</v>
      </c>
    </row>
    <row r="438" spans="1:23" ht="12.75" customHeight="1" x14ac:dyDescent="0.2">
      <c r="C438" s="403"/>
      <c r="D438" s="407"/>
      <c r="E438" s="412" t="s">
        <v>908</v>
      </c>
      <c r="F438" s="1030" t="str">
        <f>Translations!$B$359</f>
        <v>Measurable heat imported</v>
      </c>
      <c r="G438" s="1030"/>
      <c r="H438" s="1031"/>
      <c r="I438" s="1032"/>
      <c r="J438" s="1033"/>
      <c r="K438" s="1034"/>
      <c r="L438" s="1035"/>
      <c r="M438" s="1034"/>
      <c r="N438" s="1036"/>
      <c r="W438" s="302" t="b">
        <f>AND(M433&lt;&gt;"",M433=FALSE)</f>
        <v>0</v>
      </c>
    </row>
    <row r="439" spans="1:23" ht="12.75" customHeight="1" x14ac:dyDescent="0.2">
      <c r="C439" s="403"/>
      <c r="D439" s="407"/>
      <c r="E439" s="412" t="s">
        <v>909</v>
      </c>
      <c r="F439" s="1037" t="str">
        <f>Translations!$B$360</f>
        <v>Measurable heat from pulp</v>
      </c>
      <c r="G439" s="1037"/>
      <c r="H439" s="1038"/>
      <c r="I439" s="1039"/>
      <c r="J439" s="1040"/>
      <c r="K439" s="1041"/>
      <c r="L439" s="1042"/>
      <c r="M439" s="1041"/>
      <c r="N439" s="1043"/>
      <c r="W439" s="303" t="b">
        <f>W438</f>
        <v>0</v>
      </c>
    </row>
    <row r="440" spans="1:23" ht="12.75" customHeight="1" x14ac:dyDescent="0.2">
      <c r="C440" s="403"/>
      <c r="D440" s="407"/>
      <c r="E440" s="412" t="s">
        <v>910</v>
      </c>
      <c r="F440" s="1037" t="str">
        <f>Translations!$B$361</f>
        <v>Measurable heat from nitric acid</v>
      </c>
      <c r="G440" s="1037"/>
      <c r="H440" s="1038"/>
      <c r="I440" s="1039"/>
      <c r="J440" s="1040"/>
      <c r="K440" s="1041"/>
      <c r="L440" s="1042"/>
      <c r="M440" s="1041"/>
      <c r="N440" s="1043"/>
      <c r="W440" s="303" t="b">
        <f>W439</f>
        <v>0</v>
      </c>
    </row>
    <row r="441" spans="1:23" ht="12.75" customHeight="1" x14ac:dyDescent="0.2">
      <c r="C441" s="403"/>
      <c r="D441" s="407"/>
      <c r="E441" s="412" t="s">
        <v>911</v>
      </c>
      <c r="F441" s="1019" t="str">
        <f>Translations!$B$362</f>
        <v>Measurable heat exported</v>
      </c>
      <c r="G441" s="1019"/>
      <c r="H441" s="1020"/>
      <c r="I441" s="1021"/>
      <c r="J441" s="1022"/>
      <c r="K441" s="1023"/>
      <c r="L441" s="1024"/>
      <c r="M441" s="1023"/>
      <c r="N441" s="1025"/>
      <c r="W441" s="303" t="b">
        <f>W440</f>
        <v>0</v>
      </c>
    </row>
    <row r="442" spans="1:23" ht="12.75" customHeight="1" x14ac:dyDescent="0.2">
      <c r="C442" s="403"/>
      <c r="D442" s="407"/>
      <c r="E442" s="412" t="s">
        <v>912</v>
      </c>
      <c r="F442" s="1050" t="str">
        <f>Translations!$B$274</f>
        <v>Net measurable heat flows</v>
      </c>
      <c r="G442" s="1050"/>
      <c r="H442" s="1051"/>
      <c r="I442" s="977"/>
      <c r="J442" s="978"/>
      <c r="K442" s="979"/>
      <c r="L442" s="980"/>
      <c r="M442" s="979"/>
      <c r="N442" s="981"/>
      <c r="W442" s="303" t="b">
        <f>W441</f>
        <v>0</v>
      </c>
    </row>
    <row r="443" spans="1:23" ht="5.0999999999999996" customHeight="1" x14ac:dyDescent="0.2">
      <c r="C443" s="403"/>
      <c r="D443" s="407"/>
      <c r="E443" s="404"/>
      <c r="F443" s="404"/>
      <c r="G443" s="404"/>
      <c r="H443" s="404"/>
      <c r="I443" s="404"/>
      <c r="J443" s="404"/>
      <c r="K443" s="404"/>
      <c r="L443" s="404"/>
      <c r="M443" s="404"/>
      <c r="N443" s="405"/>
      <c r="P443" s="301"/>
      <c r="W443" s="304"/>
    </row>
    <row r="444" spans="1:23" ht="12.75" customHeight="1" x14ac:dyDescent="0.2">
      <c r="C444" s="403"/>
      <c r="D444" s="407"/>
      <c r="E444" s="412" t="s">
        <v>913</v>
      </c>
      <c r="F444" s="1013" t="str">
        <f>Translations!$B$257</f>
        <v>Description of the methodology applied</v>
      </c>
      <c r="G444" s="1013"/>
      <c r="H444" s="1013"/>
      <c r="I444" s="1013"/>
      <c r="J444" s="1013"/>
      <c r="K444" s="1013"/>
      <c r="L444" s="1013"/>
      <c r="M444" s="1013"/>
      <c r="N444" s="1014"/>
      <c r="P444" s="301"/>
      <c r="W444" s="304"/>
    </row>
    <row r="445" spans="1:23" ht="5.0999999999999996" customHeight="1" x14ac:dyDescent="0.2">
      <c r="C445" s="403"/>
      <c r="D445" s="404"/>
      <c r="E445" s="408"/>
      <c r="F445" s="409"/>
      <c r="G445" s="410"/>
      <c r="H445" s="410"/>
      <c r="I445" s="410"/>
      <c r="J445" s="410"/>
      <c r="K445" s="410"/>
      <c r="L445" s="410"/>
      <c r="M445" s="410"/>
      <c r="N445" s="411"/>
      <c r="W445" s="304"/>
    </row>
    <row r="446" spans="1:23" ht="12.75" customHeight="1" x14ac:dyDescent="0.2">
      <c r="C446" s="403"/>
      <c r="D446" s="407"/>
      <c r="E446" s="412"/>
      <c r="F446" s="1026" t="str">
        <f>IF(I307&lt;&gt;"",HYPERLINK("#" &amp; Q446,EUConst_MsgDescription),"")</f>
        <v/>
      </c>
      <c r="G446" s="1004"/>
      <c r="H446" s="1004"/>
      <c r="I446" s="1004"/>
      <c r="J446" s="1004"/>
      <c r="K446" s="1004"/>
      <c r="L446" s="1004"/>
      <c r="M446" s="1004"/>
      <c r="N446" s="1005"/>
      <c r="P446" s="26" t="s">
        <v>481</v>
      </c>
      <c r="Q446" s="477" t="str">
        <f>"#"&amp;ADDRESS(ROW($C$10),COLUMN($C$10))</f>
        <v>#$C$10</v>
      </c>
      <c r="W446" s="304"/>
    </row>
    <row r="447" spans="1:23" ht="5.0999999999999996" customHeight="1" x14ac:dyDescent="0.2">
      <c r="C447" s="403"/>
      <c r="D447" s="407"/>
      <c r="E447" s="413"/>
      <c r="F447" s="1027"/>
      <c r="G447" s="1027"/>
      <c r="H447" s="1027"/>
      <c r="I447" s="1027"/>
      <c r="J447" s="1027"/>
      <c r="K447" s="1027"/>
      <c r="L447" s="1027"/>
      <c r="M447" s="1027"/>
      <c r="N447" s="1028"/>
      <c r="P447" s="301"/>
      <c r="W447" s="304"/>
    </row>
    <row r="448" spans="1:23" s="299" customFormat="1" ht="50.1" customHeight="1" x14ac:dyDescent="0.2">
      <c r="A448" s="298"/>
      <c r="B448" s="14"/>
      <c r="C448" s="403"/>
      <c r="D448" s="413"/>
      <c r="E448" s="413"/>
      <c r="F448" s="994"/>
      <c r="G448" s="995"/>
      <c r="H448" s="995"/>
      <c r="I448" s="995"/>
      <c r="J448" s="995"/>
      <c r="K448" s="995"/>
      <c r="L448" s="995"/>
      <c r="M448" s="995"/>
      <c r="N448" s="996"/>
      <c r="O448" s="40"/>
      <c r="P448" s="305"/>
      <c r="Q448" s="306"/>
      <c r="R448" s="306"/>
      <c r="S448" s="295"/>
      <c r="T448" s="295"/>
      <c r="U448" s="306"/>
      <c r="V448" s="306"/>
      <c r="W448" s="307" t="b">
        <f>W442</f>
        <v>0</v>
      </c>
    </row>
    <row r="449" spans="1:23" ht="5.0999999999999996" customHeight="1" x14ac:dyDescent="0.2">
      <c r="C449" s="403"/>
      <c r="D449" s="407"/>
      <c r="E449" s="404"/>
      <c r="F449" s="404"/>
      <c r="G449" s="404"/>
      <c r="H449" s="404"/>
      <c r="I449" s="404"/>
      <c r="J449" s="404"/>
      <c r="K449" s="404"/>
      <c r="L449" s="404"/>
      <c r="M449" s="404"/>
      <c r="N449" s="405"/>
      <c r="W449" s="304"/>
    </row>
    <row r="450" spans="1:23" ht="12.75" customHeight="1" x14ac:dyDescent="0.2">
      <c r="C450" s="403"/>
      <c r="D450" s="407"/>
      <c r="E450" s="412"/>
      <c r="F450" s="1029" t="str">
        <f>Translations!$B$210</f>
        <v>Reference to external files, if relevant</v>
      </c>
      <c r="G450" s="1029"/>
      <c r="H450" s="1029"/>
      <c r="I450" s="1029"/>
      <c r="J450" s="1029"/>
      <c r="K450" s="934"/>
      <c r="L450" s="934"/>
      <c r="M450" s="934"/>
      <c r="N450" s="934"/>
      <c r="W450" s="307" t="b">
        <f>W448</f>
        <v>0</v>
      </c>
    </row>
    <row r="451" spans="1:23" ht="5.0999999999999996" customHeight="1" x14ac:dyDescent="0.2">
      <c r="C451" s="403"/>
      <c r="D451" s="407"/>
      <c r="E451" s="404"/>
      <c r="F451" s="404"/>
      <c r="G451" s="404"/>
      <c r="H451" s="404"/>
      <c r="I451" s="404"/>
      <c r="J451" s="404"/>
      <c r="K451" s="404"/>
      <c r="L451" s="404"/>
      <c r="M451" s="404"/>
      <c r="N451" s="405"/>
      <c r="P451" s="301"/>
      <c r="V451" s="306"/>
      <c r="W451" s="304"/>
    </row>
    <row r="452" spans="1:23" ht="12.75" customHeight="1" x14ac:dyDescent="0.2">
      <c r="C452" s="403"/>
      <c r="D452" s="407" t="s">
        <v>154</v>
      </c>
      <c r="E452" s="1011" t="str">
        <f>Translations!$B$258</f>
        <v>The hierarchical order has been followed?</v>
      </c>
      <c r="F452" s="1011"/>
      <c r="G452" s="1011"/>
      <c r="H452" s="1012"/>
      <c r="I452" s="312"/>
      <c r="J452" s="418" t="str">
        <f>Translations!$B$259</f>
        <v xml:space="preserve"> If not, why?</v>
      </c>
      <c r="K452" s="977"/>
      <c r="L452" s="978"/>
      <c r="M452" s="978"/>
      <c r="N452" s="984"/>
      <c r="P452" s="301"/>
      <c r="V452" s="309" t="b">
        <f>W450</f>
        <v>0</v>
      </c>
      <c r="W452" s="310" t="b">
        <f>OR(W448,AND(I452&lt;&gt;"",I452=TRUE))</f>
        <v>0</v>
      </c>
    </row>
    <row r="453" spans="1:23" ht="5.0999999999999996" customHeight="1" x14ac:dyDescent="0.2">
      <c r="C453" s="403"/>
      <c r="D453" s="404"/>
      <c r="E453" s="419"/>
      <c r="F453" s="419"/>
      <c r="G453" s="419"/>
      <c r="H453" s="419"/>
      <c r="I453" s="419"/>
      <c r="J453" s="419"/>
      <c r="K453" s="419"/>
      <c r="L453" s="419"/>
      <c r="M453" s="419"/>
      <c r="N453" s="420"/>
      <c r="P453" s="301"/>
      <c r="V453" s="306"/>
      <c r="W453" s="304"/>
    </row>
    <row r="454" spans="1:23" ht="12.75" customHeight="1" x14ac:dyDescent="0.2">
      <c r="C454" s="403"/>
      <c r="D454" s="421"/>
      <c r="E454" s="421"/>
      <c r="F454" s="1013" t="str">
        <f>Translations!$B$264</f>
        <v>Further details on any deviation from the hierarchy</v>
      </c>
      <c r="G454" s="1013"/>
      <c r="H454" s="1013"/>
      <c r="I454" s="1013"/>
      <c r="J454" s="1013"/>
      <c r="K454" s="1013"/>
      <c r="L454" s="1013"/>
      <c r="M454" s="1013"/>
      <c r="N454" s="1014"/>
      <c r="P454" s="301"/>
      <c r="V454" s="306"/>
      <c r="W454" s="304"/>
    </row>
    <row r="455" spans="1:23" ht="25.5" customHeight="1" x14ac:dyDescent="0.2">
      <c r="C455" s="403"/>
      <c r="D455" s="421"/>
      <c r="E455" s="421"/>
      <c r="F455" s="994"/>
      <c r="G455" s="995"/>
      <c r="H455" s="995"/>
      <c r="I455" s="995"/>
      <c r="J455" s="995"/>
      <c r="K455" s="995"/>
      <c r="L455" s="995"/>
      <c r="M455" s="995"/>
      <c r="N455" s="996"/>
      <c r="P455" s="301"/>
      <c r="V455" s="306"/>
      <c r="W455" s="307" t="b">
        <f>W452</f>
        <v>0</v>
      </c>
    </row>
    <row r="456" spans="1:23" ht="5.0999999999999996" customHeight="1" x14ac:dyDescent="0.2">
      <c r="C456" s="403"/>
      <c r="D456" s="404"/>
      <c r="E456" s="419"/>
      <c r="F456" s="419"/>
      <c r="G456" s="419"/>
      <c r="H456" s="419"/>
      <c r="I456" s="419"/>
      <c r="J456" s="419"/>
      <c r="K456" s="419"/>
      <c r="L456" s="419"/>
      <c r="M456" s="419"/>
      <c r="N456" s="420"/>
      <c r="P456" s="301"/>
      <c r="V456" s="306"/>
      <c r="W456" s="304"/>
    </row>
    <row r="457" spans="1:23" ht="12.75" customHeight="1" x14ac:dyDescent="0.2">
      <c r="C457" s="403"/>
      <c r="D457" s="407" t="s">
        <v>155</v>
      </c>
      <c r="E457" s="1047" t="str">
        <f>Translations!$B$363</f>
        <v>Description of the methodology for determination of the relevant attributable emission factors in accordance with sections 10.1.2. and 10.1.3. of Annex VII (FAR).</v>
      </c>
      <c r="F457" s="1047"/>
      <c r="G457" s="1047"/>
      <c r="H457" s="1047"/>
      <c r="I457" s="1047"/>
      <c r="J457" s="1047"/>
      <c r="K457" s="1047"/>
      <c r="L457" s="1047"/>
      <c r="M457" s="1047"/>
      <c r="N457" s="1049"/>
      <c r="P457" s="301"/>
      <c r="V457" s="306"/>
      <c r="W457" s="304"/>
    </row>
    <row r="458" spans="1:23" ht="5.0999999999999996" customHeight="1" x14ac:dyDescent="0.2">
      <c r="C458" s="403"/>
      <c r="D458" s="404"/>
      <c r="E458" s="408"/>
      <c r="F458" s="409"/>
      <c r="G458" s="410"/>
      <c r="H458" s="410"/>
      <c r="I458" s="410"/>
      <c r="J458" s="410"/>
      <c r="K458" s="410"/>
      <c r="L458" s="410"/>
      <c r="M458" s="410"/>
      <c r="N458" s="411"/>
      <c r="W458" s="304"/>
    </row>
    <row r="459" spans="1:23" ht="12.75" customHeight="1" x14ac:dyDescent="0.2">
      <c r="C459" s="403"/>
      <c r="D459" s="407"/>
      <c r="E459" s="412"/>
      <c r="F459" s="1026" t="str">
        <f>IF(I307&lt;&gt;"",HYPERLINK("#" &amp; Q459,EUConst_MsgDescription),"")</f>
        <v/>
      </c>
      <c r="G459" s="1004"/>
      <c r="H459" s="1004"/>
      <c r="I459" s="1004"/>
      <c r="J459" s="1004"/>
      <c r="K459" s="1004"/>
      <c r="L459" s="1004"/>
      <c r="M459" s="1004"/>
      <c r="N459" s="1005"/>
      <c r="P459" s="26" t="s">
        <v>481</v>
      </c>
      <c r="Q459" s="477" t="str">
        <f>"#"&amp;ADDRESS(ROW($C$10),COLUMN($C$10))</f>
        <v>#$C$10</v>
      </c>
      <c r="W459" s="304"/>
    </row>
    <row r="460" spans="1:23" ht="5.0999999999999996" customHeight="1" x14ac:dyDescent="0.2">
      <c r="C460" s="403"/>
      <c r="D460" s="407"/>
      <c r="E460" s="413"/>
      <c r="F460" s="1027"/>
      <c r="G460" s="1027"/>
      <c r="H460" s="1027"/>
      <c r="I460" s="1027"/>
      <c r="J460" s="1027"/>
      <c r="K460" s="1027"/>
      <c r="L460" s="1027"/>
      <c r="M460" s="1027"/>
      <c r="N460" s="1028"/>
      <c r="P460" s="301"/>
      <c r="W460" s="304"/>
    </row>
    <row r="461" spans="1:23" s="299" customFormat="1" ht="50.1" customHeight="1" x14ac:dyDescent="0.2">
      <c r="A461" s="298"/>
      <c r="B461" s="14"/>
      <c r="C461" s="403"/>
      <c r="D461" s="421"/>
      <c r="E461" s="422"/>
      <c r="F461" s="994"/>
      <c r="G461" s="995"/>
      <c r="H461" s="995"/>
      <c r="I461" s="995"/>
      <c r="J461" s="995"/>
      <c r="K461" s="995"/>
      <c r="L461" s="995"/>
      <c r="M461" s="995"/>
      <c r="N461" s="996"/>
      <c r="O461" s="40"/>
      <c r="P461" s="322"/>
      <c r="Q461" s="295"/>
      <c r="R461" s="306"/>
      <c r="S461" s="295"/>
      <c r="T461" s="295"/>
      <c r="U461" s="306"/>
      <c r="V461" s="306"/>
      <c r="W461" s="307" t="b">
        <f>W450</f>
        <v>0</v>
      </c>
    </row>
    <row r="462" spans="1:23" ht="5.0999999999999996" customHeight="1" x14ac:dyDescent="0.2">
      <c r="C462" s="403"/>
      <c r="D462" s="407"/>
      <c r="E462" s="404"/>
      <c r="F462" s="404"/>
      <c r="G462" s="404"/>
      <c r="H462" s="404"/>
      <c r="I462" s="404"/>
      <c r="J462" s="404"/>
      <c r="K462" s="404"/>
      <c r="L462" s="404"/>
      <c r="M462" s="404"/>
      <c r="N462" s="405"/>
      <c r="W462" s="304"/>
    </row>
    <row r="463" spans="1:23" ht="12.75" customHeight="1" x14ac:dyDescent="0.2">
      <c r="C463" s="403"/>
      <c r="D463" s="407"/>
      <c r="E463" s="412"/>
      <c r="F463" s="1029" t="str">
        <f>Translations!$B$210</f>
        <v>Reference to external files, if relevant</v>
      </c>
      <c r="G463" s="1029"/>
      <c r="H463" s="1029"/>
      <c r="I463" s="1029"/>
      <c r="J463" s="1029"/>
      <c r="K463" s="934"/>
      <c r="L463" s="934"/>
      <c r="M463" s="934"/>
      <c r="N463" s="934"/>
      <c r="W463" s="307" t="b">
        <f>W461</f>
        <v>0</v>
      </c>
    </row>
    <row r="464" spans="1:23" ht="5.0999999999999996" customHeight="1" x14ac:dyDescent="0.2">
      <c r="C464" s="403"/>
      <c r="D464" s="404"/>
      <c r="E464" s="419"/>
      <c r="F464" s="419"/>
      <c r="G464" s="419"/>
      <c r="H464" s="419"/>
      <c r="I464" s="419"/>
      <c r="J464" s="419"/>
      <c r="K464" s="419"/>
      <c r="L464" s="419"/>
      <c r="M464" s="419"/>
      <c r="N464" s="420"/>
      <c r="P464" s="301"/>
      <c r="R464" s="306"/>
      <c r="V464" s="306"/>
      <c r="W464" s="304"/>
    </row>
    <row r="465" spans="3:23" s="294" customFormat="1" ht="12.75" customHeight="1" x14ac:dyDescent="0.2">
      <c r="C465" s="403"/>
      <c r="D465" s="407" t="s">
        <v>156</v>
      </c>
      <c r="E465" s="1047" t="str">
        <f>Translations!$B$366</f>
        <v>Are measurable heat flows imported from sub-installations producing pulp relevant?</v>
      </c>
      <c r="F465" s="1047"/>
      <c r="G465" s="1047"/>
      <c r="H465" s="1047"/>
      <c r="I465" s="1047"/>
      <c r="J465" s="1047"/>
      <c r="K465" s="1047"/>
      <c r="L465" s="1047"/>
      <c r="M465" s="1048"/>
      <c r="N465" s="1048"/>
      <c r="O465" s="40"/>
      <c r="P465" s="301"/>
      <c r="Q465" s="295"/>
      <c r="R465" s="306"/>
      <c r="S465" s="295"/>
      <c r="T465" s="295"/>
      <c r="U465" s="295"/>
      <c r="V465" s="306"/>
      <c r="W465" s="307" t="b">
        <f>W463</f>
        <v>0</v>
      </c>
    </row>
    <row r="466" spans="3:23" s="294" customFormat="1" ht="5.0999999999999996" customHeight="1" x14ac:dyDescent="0.2">
      <c r="C466" s="403"/>
      <c r="D466" s="404"/>
      <c r="E466" s="419"/>
      <c r="F466" s="419"/>
      <c r="G466" s="419"/>
      <c r="H466" s="419"/>
      <c r="I466" s="419"/>
      <c r="J466" s="419"/>
      <c r="K466" s="419"/>
      <c r="L466" s="419"/>
      <c r="M466" s="419"/>
      <c r="N466" s="420"/>
      <c r="O466" s="40"/>
      <c r="P466" s="301"/>
      <c r="Q466" s="295"/>
      <c r="R466" s="306"/>
      <c r="S466" s="295"/>
      <c r="T466" s="295"/>
      <c r="U466" s="295"/>
      <c r="V466" s="306"/>
      <c r="W466" s="304"/>
    </row>
    <row r="467" spans="3:23" s="294" customFormat="1" ht="12.75" customHeight="1" x14ac:dyDescent="0.2">
      <c r="C467" s="403"/>
      <c r="D467" s="404"/>
      <c r="E467" s="404"/>
      <c r="F467" s="1013" t="str">
        <f>Translations!$B$257</f>
        <v>Description of the methodology applied</v>
      </c>
      <c r="G467" s="1013"/>
      <c r="H467" s="1013"/>
      <c r="I467" s="1013"/>
      <c r="J467" s="1013"/>
      <c r="K467" s="1013"/>
      <c r="L467" s="1013"/>
      <c r="M467" s="1013"/>
      <c r="N467" s="1014"/>
      <c r="O467" s="40"/>
      <c r="P467" s="301"/>
      <c r="Q467" s="295"/>
      <c r="R467" s="306"/>
      <c r="S467" s="295"/>
      <c r="T467" s="295"/>
      <c r="U467" s="295"/>
      <c r="V467" s="306"/>
      <c r="W467" s="304"/>
    </row>
    <row r="468" spans="3:23" s="294" customFormat="1" ht="5.0999999999999996" customHeight="1" x14ac:dyDescent="0.2">
      <c r="C468" s="403"/>
      <c r="D468" s="404"/>
      <c r="E468" s="419"/>
      <c r="F468" s="419"/>
      <c r="G468" s="419"/>
      <c r="H468" s="419"/>
      <c r="I468" s="419"/>
      <c r="J468" s="419"/>
      <c r="K468" s="419"/>
      <c r="L468" s="419"/>
      <c r="M468" s="419"/>
      <c r="N468" s="420"/>
      <c r="O468" s="40"/>
      <c r="P468" s="301"/>
      <c r="Q468" s="295"/>
      <c r="R468" s="306"/>
      <c r="S468" s="295"/>
      <c r="T468" s="295"/>
      <c r="U468" s="295"/>
      <c r="V468" s="306"/>
      <c r="W468" s="304"/>
    </row>
    <row r="469" spans="3:23" s="294" customFormat="1" ht="12.75" customHeight="1" x14ac:dyDescent="0.2">
      <c r="C469" s="403"/>
      <c r="D469" s="407"/>
      <c r="E469" s="412"/>
      <c r="F469" s="1026" t="str">
        <f>IF(I307&lt;&gt;"",HYPERLINK("#" &amp; Q469,EUConst_MsgDescription),"")</f>
        <v/>
      </c>
      <c r="G469" s="1004"/>
      <c r="H469" s="1004"/>
      <c r="I469" s="1004"/>
      <c r="J469" s="1004"/>
      <c r="K469" s="1004"/>
      <c r="L469" s="1004"/>
      <c r="M469" s="1004"/>
      <c r="N469" s="1005"/>
      <c r="O469" s="40"/>
      <c r="P469" s="26" t="s">
        <v>481</v>
      </c>
      <c r="Q469" s="477" t="str">
        <f>"#"&amp;ADDRESS(ROW($C$10),COLUMN($C$10))</f>
        <v>#$C$10</v>
      </c>
      <c r="R469" s="295"/>
      <c r="S469" s="295"/>
      <c r="T469" s="295"/>
      <c r="U469" s="295"/>
      <c r="V469" s="295"/>
      <c r="W469" s="304"/>
    </row>
    <row r="470" spans="3:23" s="294" customFormat="1" ht="5.0999999999999996" customHeight="1" x14ac:dyDescent="0.2">
      <c r="C470" s="403"/>
      <c r="D470" s="407"/>
      <c r="E470" s="413"/>
      <c r="F470" s="1027"/>
      <c r="G470" s="1027"/>
      <c r="H470" s="1027"/>
      <c r="I470" s="1027"/>
      <c r="J470" s="1027"/>
      <c r="K470" s="1027"/>
      <c r="L470" s="1027"/>
      <c r="M470" s="1027"/>
      <c r="N470" s="1028"/>
      <c r="O470" s="40"/>
      <c r="P470" s="301"/>
      <c r="Q470" s="295"/>
      <c r="R470" s="295"/>
      <c r="S470" s="295"/>
      <c r="T470" s="295"/>
      <c r="U470" s="295"/>
      <c r="V470" s="295"/>
      <c r="W470" s="304"/>
    </row>
    <row r="471" spans="3:23" s="294" customFormat="1" ht="50.1" customHeight="1" thickBot="1" x14ac:dyDescent="0.25">
      <c r="C471" s="403"/>
      <c r="D471" s="404"/>
      <c r="E471" s="404"/>
      <c r="F471" s="994"/>
      <c r="G471" s="995"/>
      <c r="H471" s="995"/>
      <c r="I471" s="995"/>
      <c r="J471" s="995"/>
      <c r="K471" s="995"/>
      <c r="L471" s="995"/>
      <c r="M471" s="995"/>
      <c r="N471" s="996"/>
      <c r="O471" s="40"/>
      <c r="P471" s="301"/>
      <c r="Q471" s="295"/>
      <c r="R471" s="306"/>
      <c r="S471" s="295"/>
      <c r="T471" s="295"/>
      <c r="U471" s="295"/>
      <c r="V471" s="306"/>
      <c r="W471" s="323" t="b">
        <f>OR(W465,AND(M465&lt;&gt;"",M465=FALSE))</f>
        <v>0</v>
      </c>
    </row>
    <row r="472" spans="3:23" s="294" customFormat="1" ht="5.0999999999999996" customHeight="1" x14ac:dyDescent="0.2">
      <c r="C472" s="403"/>
      <c r="D472" s="407"/>
      <c r="E472" s="404"/>
      <c r="F472" s="404"/>
      <c r="G472" s="404"/>
      <c r="H472" s="404"/>
      <c r="I472" s="404"/>
      <c r="J472" s="404"/>
      <c r="K472" s="404"/>
      <c r="L472" s="404"/>
      <c r="M472" s="404"/>
      <c r="N472" s="405"/>
      <c r="O472" s="40"/>
      <c r="P472" s="295"/>
      <c r="Q472" s="295"/>
      <c r="R472" s="295"/>
      <c r="S472" s="295"/>
      <c r="T472" s="295"/>
      <c r="U472" s="295"/>
      <c r="V472" s="295"/>
      <c r="W472" s="295"/>
    </row>
    <row r="473" spans="3:23" s="294" customFormat="1" ht="5.0999999999999996" customHeight="1" x14ac:dyDescent="0.2">
      <c r="C473" s="400"/>
      <c r="D473" s="416"/>
      <c r="E473" s="401"/>
      <c r="F473" s="401"/>
      <c r="G473" s="401"/>
      <c r="H473" s="401"/>
      <c r="I473" s="401"/>
      <c r="J473" s="401"/>
      <c r="K473" s="401"/>
      <c r="L473" s="401"/>
      <c r="M473" s="401"/>
      <c r="N473" s="402"/>
      <c r="O473" s="40"/>
      <c r="P473" s="295"/>
      <c r="Q473" s="295"/>
      <c r="R473" s="295"/>
      <c r="S473" s="295"/>
      <c r="T473" s="295"/>
      <c r="U473" s="295"/>
      <c r="V473" s="295"/>
      <c r="W473" s="295"/>
    </row>
    <row r="474" spans="3:23" s="294" customFormat="1" ht="12.75" customHeight="1" x14ac:dyDescent="0.2">
      <c r="C474" s="403"/>
      <c r="D474" s="406" t="s">
        <v>997</v>
      </c>
      <c r="E474" s="1045" t="str">
        <f>Translations!$B$367</f>
        <v>Waste gas balance for this sub-installation</v>
      </c>
      <c r="F474" s="1045"/>
      <c r="G474" s="1045"/>
      <c r="H474" s="1045"/>
      <c r="I474" s="1045"/>
      <c r="J474" s="1045"/>
      <c r="K474" s="1045"/>
      <c r="L474" s="1045"/>
      <c r="M474" s="1045"/>
      <c r="N474" s="1046"/>
      <c r="O474" s="40"/>
      <c r="P474" s="295"/>
      <c r="Q474" s="295"/>
      <c r="R474" s="295"/>
      <c r="S474" s="295"/>
      <c r="T474" s="295"/>
      <c r="U474" s="295"/>
      <c r="V474" s="295"/>
      <c r="W474" s="295"/>
    </row>
    <row r="475" spans="3:23" s="294" customFormat="1" ht="12.75" customHeight="1" x14ac:dyDescent="0.2">
      <c r="C475" s="403"/>
      <c r="D475" s="407" t="s">
        <v>152</v>
      </c>
      <c r="E475" s="1047" t="str">
        <f>Translations!$B$370</f>
        <v>Are waste gases relevant for this sub-installation?</v>
      </c>
      <c r="F475" s="1047"/>
      <c r="G475" s="1047"/>
      <c r="H475" s="1047"/>
      <c r="I475" s="1047"/>
      <c r="J475" s="1047"/>
      <c r="K475" s="1047"/>
      <c r="L475" s="1047"/>
      <c r="M475" s="1048"/>
      <c r="N475" s="1048"/>
      <c r="O475" s="40"/>
      <c r="P475" s="295"/>
      <c r="Q475" s="295"/>
      <c r="R475" s="295"/>
      <c r="S475" s="295"/>
      <c r="T475" s="295"/>
      <c r="U475" s="295"/>
      <c r="V475" s="295"/>
      <c r="W475" s="295"/>
    </row>
    <row r="476" spans="3:23" s="294" customFormat="1" ht="12.75" customHeight="1" x14ac:dyDescent="0.2">
      <c r="C476" s="403"/>
      <c r="D476" s="407"/>
      <c r="E476" s="404"/>
      <c r="F476" s="404"/>
      <c r="G476" s="404"/>
      <c r="H476" s="404"/>
      <c r="I476" s="404"/>
      <c r="J476" s="972" t="str">
        <f>IF(I307="","",IF(AND(M475&lt;&gt;"",M475=FALSE),HYPERLINK(Q476,EUconst_MsgGoOn),""))</f>
        <v/>
      </c>
      <c r="K476" s="973"/>
      <c r="L476" s="973"/>
      <c r="M476" s="973"/>
      <c r="N476" s="974"/>
      <c r="O476" s="40"/>
      <c r="P476" s="26" t="s">
        <v>481</v>
      </c>
      <c r="Q476" s="477" t="str">
        <f>"#JUMP_F"&amp;P307+1</f>
        <v>#JUMP_F3</v>
      </c>
      <c r="R476" s="295"/>
      <c r="S476" s="295"/>
      <c r="T476" s="295"/>
      <c r="U476" s="295"/>
      <c r="V476" s="295"/>
      <c r="W476" s="295"/>
    </row>
    <row r="477" spans="3:23" s="294" customFormat="1" ht="5.0999999999999996" customHeight="1" x14ac:dyDescent="0.2">
      <c r="C477" s="403"/>
      <c r="D477" s="407"/>
      <c r="E477" s="404"/>
      <c r="F477" s="404"/>
      <c r="G477" s="404"/>
      <c r="H477" s="404"/>
      <c r="I477" s="404"/>
      <c r="J477" s="404"/>
      <c r="K477" s="404"/>
      <c r="L477" s="404"/>
      <c r="M477" s="404"/>
      <c r="N477" s="405"/>
      <c r="O477" s="40"/>
      <c r="P477" s="295"/>
      <c r="Q477" s="295"/>
      <c r="R477" s="295"/>
      <c r="S477" s="295"/>
      <c r="T477" s="295"/>
      <c r="U477" s="295"/>
      <c r="V477" s="295"/>
      <c r="W477" s="295"/>
    </row>
    <row r="478" spans="3:23" s="294" customFormat="1" ht="12.75" customHeight="1" x14ac:dyDescent="0.2">
      <c r="C478" s="403"/>
      <c r="D478" s="407" t="s">
        <v>153</v>
      </c>
      <c r="E478" s="1047" t="str">
        <f>Translations!$B$249</f>
        <v>Information on the methodology applied</v>
      </c>
      <c r="F478" s="1047"/>
      <c r="G478" s="1047"/>
      <c r="H478" s="1047"/>
      <c r="I478" s="1047"/>
      <c r="J478" s="1047"/>
      <c r="K478" s="1047"/>
      <c r="L478" s="1047"/>
      <c r="M478" s="1047"/>
      <c r="N478" s="1049"/>
      <c r="O478" s="40"/>
      <c r="P478" s="295"/>
      <c r="Q478" s="295"/>
      <c r="R478" s="295"/>
      <c r="S478" s="295"/>
      <c r="T478" s="295"/>
      <c r="U478" s="295"/>
      <c r="V478" s="295"/>
      <c r="W478" s="295"/>
    </row>
    <row r="479" spans="3:23" s="294" customFormat="1" ht="25.5" customHeight="1" thickBot="1" x14ac:dyDescent="0.25">
      <c r="C479" s="403"/>
      <c r="D479" s="404"/>
      <c r="E479" s="404"/>
      <c r="F479" s="426"/>
      <c r="G479" s="404"/>
      <c r="H479" s="404"/>
      <c r="I479" s="1044" t="str">
        <f>Translations!$B$254</f>
        <v>Data source</v>
      </c>
      <c r="J479" s="1044"/>
      <c r="K479" s="1044" t="str">
        <f>Translations!$B$255</f>
        <v>Other data source (if applicable)</v>
      </c>
      <c r="L479" s="1044"/>
      <c r="M479" s="1044" t="str">
        <f>Translations!$B$255</f>
        <v>Other data source (if applicable)</v>
      </c>
      <c r="N479" s="1044"/>
      <c r="O479" s="40"/>
      <c r="P479" s="295"/>
      <c r="Q479" s="295"/>
      <c r="R479" s="295"/>
      <c r="S479" s="295"/>
      <c r="T479" s="295"/>
      <c r="U479" s="295"/>
      <c r="V479" s="295"/>
      <c r="W479" s="295" t="s">
        <v>457</v>
      </c>
    </row>
    <row r="480" spans="3:23" s="294" customFormat="1" ht="12.75" customHeight="1" x14ac:dyDescent="0.2">
      <c r="C480" s="403"/>
      <c r="D480" s="407"/>
      <c r="E480" s="412" t="s">
        <v>908</v>
      </c>
      <c r="F480" s="1030" t="str">
        <f>Translations!$B$374</f>
        <v>Waste gases produced</v>
      </c>
      <c r="G480" s="1030"/>
      <c r="H480" s="1031"/>
      <c r="I480" s="1032"/>
      <c r="J480" s="1033"/>
      <c r="K480" s="1034"/>
      <c r="L480" s="1035"/>
      <c r="M480" s="1034"/>
      <c r="N480" s="1036"/>
      <c r="O480" s="40"/>
      <c r="P480" s="295"/>
      <c r="Q480" s="295"/>
      <c r="R480" s="295"/>
      <c r="S480" s="295"/>
      <c r="T480" s="295"/>
      <c r="U480" s="295"/>
      <c r="V480" s="295"/>
      <c r="W480" s="302" t="b">
        <f>AND(M475&lt;&gt;"",M475=FALSE)</f>
        <v>0</v>
      </c>
    </row>
    <row r="481" spans="3:23" s="294" customFormat="1" ht="12.75" customHeight="1" x14ac:dyDescent="0.2">
      <c r="C481" s="403"/>
      <c r="D481" s="407"/>
      <c r="E481" s="412" t="s">
        <v>909</v>
      </c>
      <c r="F481" s="1037" t="str">
        <f>Translations!$B$256</f>
        <v>Energy content</v>
      </c>
      <c r="G481" s="1037"/>
      <c r="H481" s="1038"/>
      <c r="I481" s="1039"/>
      <c r="J481" s="1040"/>
      <c r="K481" s="1041"/>
      <c r="L481" s="1042"/>
      <c r="M481" s="1041"/>
      <c r="N481" s="1043"/>
      <c r="O481" s="40"/>
      <c r="P481" s="295"/>
      <c r="Q481" s="295"/>
      <c r="R481" s="295"/>
      <c r="S481" s="295"/>
      <c r="T481" s="295"/>
      <c r="U481" s="295"/>
      <c r="V481" s="295"/>
      <c r="W481" s="303" t="b">
        <f>W480</f>
        <v>0</v>
      </c>
    </row>
    <row r="482" spans="3:23" s="294" customFormat="1" ht="12.75" customHeight="1" x14ac:dyDescent="0.2">
      <c r="C482" s="403"/>
      <c r="D482" s="407"/>
      <c r="E482" s="412" t="s">
        <v>910</v>
      </c>
      <c r="F482" s="1019" t="str">
        <f>Translations!$B$375</f>
        <v>Emission factor</v>
      </c>
      <c r="G482" s="1019"/>
      <c r="H482" s="1020"/>
      <c r="I482" s="1021"/>
      <c r="J482" s="1022"/>
      <c r="K482" s="1023"/>
      <c r="L482" s="1024"/>
      <c r="M482" s="1023"/>
      <c r="N482" s="1025"/>
      <c r="O482" s="40"/>
      <c r="P482" s="295"/>
      <c r="Q482" s="295"/>
      <c r="R482" s="295"/>
      <c r="S482" s="295"/>
      <c r="T482" s="295"/>
      <c r="U482" s="295"/>
      <c r="V482" s="295"/>
      <c r="W482" s="303" t="b">
        <f>W481</f>
        <v>0</v>
      </c>
    </row>
    <row r="483" spans="3:23" s="294" customFormat="1" ht="12.75" customHeight="1" x14ac:dyDescent="0.2">
      <c r="C483" s="403"/>
      <c r="D483" s="407"/>
      <c r="E483" s="412" t="s">
        <v>911</v>
      </c>
      <c r="F483" s="1030" t="str">
        <f>Translations!$B$376</f>
        <v>Waste gases consumed</v>
      </c>
      <c r="G483" s="1030"/>
      <c r="H483" s="1031"/>
      <c r="I483" s="1032"/>
      <c r="J483" s="1033"/>
      <c r="K483" s="1034"/>
      <c r="L483" s="1035"/>
      <c r="M483" s="1034"/>
      <c r="N483" s="1036"/>
      <c r="O483" s="40"/>
      <c r="P483" s="295"/>
      <c r="Q483" s="295"/>
      <c r="R483" s="295"/>
      <c r="S483" s="295"/>
      <c r="T483" s="295"/>
      <c r="U483" s="295"/>
      <c r="V483" s="295"/>
      <c r="W483" s="303" t="b">
        <f t="shared" ref="W483:W494" si="1">W482</f>
        <v>0</v>
      </c>
    </row>
    <row r="484" spans="3:23" s="294" customFormat="1" ht="12.75" customHeight="1" x14ac:dyDescent="0.2">
      <c r="C484" s="403"/>
      <c r="D484" s="407"/>
      <c r="E484" s="412" t="s">
        <v>912</v>
      </c>
      <c r="F484" s="1037" t="str">
        <f>Translations!$B$256</f>
        <v>Energy content</v>
      </c>
      <c r="G484" s="1037"/>
      <c r="H484" s="1038"/>
      <c r="I484" s="1039"/>
      <c r="J484" s="1040"/>
      <c r="K484" s="1041"/>
      <c r="L484" s="1042"/>
      <c r="M484" s="1041"/>
      <c r="N484" s="1043"/>
      <c r="O484" s="40"/>
      <c r="P484" s="295"/>
      <c r="Q484" s="295"/>
      <c r="R484" s="295"/>
      <c r="S484" s="295"/>
      <c r="T484" s="295"/>
      <c r="U484" s="295"/>
      <c r="V484" s="295"/>
      <c r="W484" s="303" t="b">
        <f t="shared" si="1"/>
        <v>0</v>
      </c>
    </row>
    <row r="485" spans="3:23" s="294" customFormat="1" ht="12.75" customHeight="1" x14ac:dyDescent="0.2">
      <c r="C485" s="403"/>
      <c r="D485" s="407"/>
      <c r="E485" s="412" t="s">
        <v>913</v>
      </c>
      <c r="F485" s="1019" t="str">
        <f>Translations!$B$375</f>
        <v>Emission factor</v>
      </c>
      <c r="G485" s="1019"/>
      <c r="H485" s="1020"/>
      <c r="I485" s="1021"/>
      <c r="J485" s="1022"/>
      <c r="K485" s="1023"/>
      <c r="L485" s="1024"/>
      <c r="M485" s="1023"/>
      <c r="N485" s="1025"/>
      <c r="O485" s="40"/>
      <c r="P485" s="295"/>
      <c r="Q485" s="295"/>
      <c r="R485" s="295"/>
      <c r="S485" s="295"/>
      <c r="T485" s="295"/>
      <c r="U485" s="295"/>
      <c r="V485" s="295"/>
      <c r="W485" s="303" t="b">
        <f t="shared" si="1"/>
        <v>0</v>
      </c>
    </row>
    <row r="486" spans="3:23" s="294" customFormat="1" ht="12.75" customHeight="1" x14ac:dyDescent="0.2">
      <c r="C486" s="403"/>
      <c r="D486" s="407"/>
      <c r="E486" s="412" t="s">
        <v>914</v>
      </c>
      <c r="F486" s="1030" t="str">
        <f>Translations!$B$377</f>
        <v>Waste gases flared (not safety flaring)</v>
      </c>
      <c r="G486" s="1030"/>
      <c r="H486" s="1031"/>
      <c r="I486" s="1032"/>
      <c r="J486" s="1033"/>
      <c r="K486" s="1034"/>
      <c r="L486" s="1035"/>
      <c r="M486" s="1034"/>
      <c r="N486" s="1036"/>
      <c r="O486" s="40"/>
      <c r="P486" s="295"/>
      <c r="Q486" s="295"/>
      <c r="R486" s="295"/>
      <c r="S486" s="295"/>
      <c r="T486" s="295"/>
      <c r="U486" s="295"/>
      <c r="V486" s="295"/>
      <c r="W486" s="303" t="b">
        <f t="shared" si="1"/>
        <v>0</v>
      </c>
    </row>
    <row r="487" spans="3:23" s="294" customFormat="1" ht="12.75" customHeight="1" x14ac:dyDescent="0.2">
      <c r="C487" s="403"/>
      <c r="D487" s="407"/>
      <c r="E487" s="412" t="s">
        <v>915</v>
      </c>
      <c r="F487" s="1037" t="str">
        <f>Translations!$B$256</f>
        <v>Energy content</v>
      </c>
      <c r="G487" s="1037"/>
      <c r="H487" s="1038"/>
      <c r="I487" s="1039"/>
      <c r="J487" s="1040"/>
      <c r="K487" s="1041"/>
      <c r="L487" s="1042"/>
      <c r="M487" s="1041"/>
      <c r="N487" s="1043"/>
      <c r="O487" s="40"/>
      <c r="P487" s="295"/>
      <c r="Q487" s="295"/>
      <c r="R487" s="295"/>
      <c r="S487" s="295"/>
      <c r="T487" s="295"/>
      <c r="U487" s="295"/>
      <c r="V487" s="295"/>
      <c r="W487" s="303" t="b">
        <f t="shared" si="1"/>
        <v>0</v>
      </c>
    </row>
    <row r="488" spans="3:23" s="294" customFormat="1" ht="12.75" customHeight="1" x14ac:dyDescent="0.2">
      <c r="C488" s="403"/>
      <c r="D488" s="407"/>
      <c r="E488" s="412" t="s">
        <v>916</v>
      </c>
      <c r="F488" s="1019" t="str">
        <f>Translations!$B$375</f>
        <v>Emission factor</v>
      </c>
      <c r="G488" s="1019"/>
      <c r="H488" s="1020"/>
      <c r="I488" s="1021"/>
      <c r="J488" s="1022"/>
      <c r="K488" s="1023"/>
      <c r="L488" s="1024"/>
      <c r="M488" s="1023"/>
      <c r="N488" s="1025"/>
      <c r="O488" s="40"/>
      <c r="P488" s="295"/>
      <c r="Q488" s="295"/>
      <c r="R488" s="295"/>
      <c r="S488" s="295"/>
      <c r="T488" s="295"/>
      <c r="U488" s="295"/>
      <c r="V488" s="295"/>
      <c r="W488" s="303" t="b">
        <f t="shared" si="1"/>
        <v>0</v>
      </c>
    </row>
    <row r="489" spans="3:23" s="294" customFormat="1" ht="12.75" customHeight="1" x14ac:dyDescent="0.2">
      <c r="C489" s="403"/>
      <c r="D489" s="407"/>
      <c r="E489" s="412" t="s">
        <v>917</v>
      </c>
      <c r="F489" s="1030" t="str">
        <f>Translations!$B$378</f>
        <v>Waste gases imported</v>
      </c>
      <c r="G489" s="1030"/>
      <c r="H489" s="1031"/>
      <c r="I489" s="1032"/>
      <c r="J489" s="1033"/>
      <c r="K489" s="1034"/>
      <c r="L489" s="1035"/>
      <c r="M489" s="1034"/>
      <c r="N489" s="1036"/>
      <c r="O489" s="40"/>
      <c r="P489" s="295"/>
      <c r="Q489" s="295"/>
      <c r="R489" s="295"/>
      <c r="S489" s="295"/>
      <c r="T489" s="295"/>
      <c r="U489" s="295"/>
      <c r="V489" s="295"/>
      <c r="W489" s="303" t="b">
        <f t="shared" si="1"/>
        <v>0</v>
      </c>
    </row>
    <row r="490" spans="3:23" s="294" customFormat="1" ht="12.75" customHeight="1" x14ac:dyDescent="0.2">
      <c r="C490" s="403"/>
      <c r="D490" s="407"/>
      <c r="E490" s="412" t="s">
        <v>918</v>
      </c>
      <c r="F490" s="1037" t="str">
        <f>Translations!$B$256</f>
        <v>Energy content</v>
      </c>
      <c r="G490" s="1037"/>
      <c r="H490" s="1038"/>
      <c r="I490" s="1039"/>
      <c r="J490" s="1040"/>
      <c r="K490" s="1041"/>
      <c r="L490" s="1042"/>
      <c r="M490" s="1041"/>
      <c r="N490" s="1043"/>
      <c r="O490" s="40"/>
      <c r="P490" s="295"/>
      <c r="Q490" s="295"/>
      <c r="R490" s="295"/>
      <c r="S490" s="295"/>
      <c r="T490" s="295"/>
      <c r="U490" s="295"/>
      <c r="V490" s="295"/>
      <c r="W490" s="303" t="b">
        <f t="shared" si="1"/>
        <v>0</v>
      </c>
    </row>
    <row r="491" spans="3:23" s="294" customFormat="1" ht="12.75" customHeight="1" x14ac:dyDescent="0.2">
      <c r="C491" s="403"/>
      <c r="D491" s="407"/>
      <c r="E491" s="412" t="s">
        <v>919</v>
      </c>
      <c r="F491" s="1019" t="str">
        <f>Translations!$B$375</f>
        <v>Emission factor</v>
      </c>
      <c r="G491" s="1019"/>
      <c r="H491" s="1020"/>
      <c r="I491" s="1021"/>
      <c r="J491" s="1022"/>
      <c r="K491" s="1023"/>
      <c r="L491" s="1024"/>
      <c r="M491" s="1023"/>
      <c r="N491" s="1025"/>
      <c r="O491" s="40"/>
      <c r="P491" s="295"/>
      <c r="Q491" s="295"/>
      <c r="R491" s="295"/>
      <c r="S491" s="295"/>
      <c r="T491" s="295"/>
      <c r="U491" s="295"/>
      <c r="V491" s="295"/>
      <c r="W491" s="303" t="b">
        <f t="shared" si="1"/>
        <v>0</v>
      </c>
    </row>
    <row r="492" spans="3:23" s="294" customFormat="1" ht="12.75" customHeight="1" x14ac:dyDescent="0.2">
      <c r="C492" s="403"/>
      <c r="D492" s="407"/>
      <c r="E492" s="412" t="s">
        <v>920</v>
      </c>
      <c r="F492" s="1030" t="str">
        <f>Translations!$B$379</f>
        <v>Waste gases exported</v>
      </c>
      <c r="G492" s="1030"/>
      <c r="H492" s="1031"/>
      <c r="I492" s="1032"/>
      <c r="J492" s="1033"/>
      <c r="K492" s="1034"/>
      <c r="L492" s="1035"/>
      <c r="M492" s="1034"/>
      <c r="N492" s="1036"/>
      <c r="O492" s="40"/>
      <c r="P492" s="295"/>
      <c r="Q492" s="295"/>
      <c r="R492" s="295"/>
      <c r="S492" s="295"/>
      <c r="T492" s="295"/>
      <c r="U492" s="295"/>
      <c r="V492" s="295"/>
      <c r="W492" s="303" t="b">
        <f t="shared" si="1"/>
        <v>0</v>
      </c>
    </row>
    <row r="493" spans="3:23" s="294" customFormat="1" ht="12.75" customHeight="1" x14ac:dyDescent="0.2">
      <c r="C493" s="403"/>
      <c r="D493" s="407"/>
      <c r="E493" s="412" t="s">
        <v>921</v>
      </c>
      <c r="F493" s="1037" t="str">
        <f>Translations!$B$256</f>
        <v>Energy content</v>
      </c>
      <c r="G493" s="1037"/>
      <c r="H493" s="1038"/>
      <c r="I493" s="1039"/>
      <c r="J493" s="1040"/>
      <c r="K493" s="1041"/>
      <c r="L493" s="1042"/>
      <c r="M493" s="1041"/>
      <c r="N493" s="1043"/>
      <c r="O493" s="40"/>
      <c r="P493" s="295"/>
      <c r="Q493" s="295"/>
      <c r="R493" s="295"/>
      <c r="S493" s="295"/>
      <c r="T493" s="295"/>
      <c r="U493" s="295"/>
      <c r="V493" s="295"/>
      <c r="W493" s="303" t="b">
        <f t="shared" si="1"/>
        <v>0</v>
      </c>
    </row>
    <row r="494" spans="3:23" s="294" customFormat="1" ht="12.75" customHeight="1" x14ac:dyDescent="0.2">
      <c r="C494" s="403"/>
      <c r="D494" s="407"/>
      <c r="E494" s="412" t="s">
        <v>922</v>
      </c>
      <c r="F494" s="1019" t="str">
        <f>Translations!$B$375</f>
        <v>Emission factor</v>
      </c>
      <c r="G494" s="1019"/>
      <c r="H494" s="1020"/>
      <c r="I494" s="1021"/>
      <c r="J494" s="1022"/>
      <c r="K494" s="1023"/>
      <c r="L494" s="1024"/>
      <c r="M494" s="1023"/>
      <c r="N494" s="1025"/>
      <c r="O494" s="40"/>
      <c r="P494" s="295"/>
      <c r="Q494" s="295"/>
      <c r="R494" s="295"/>
      <c r="S494" s="295"/>
      <c r="T494" s="295"/>
      <c r="U494" s="295"/>
      <c r="V494" s="295"/>
      <c r="W494" s="303" t="b">
        <f t="shared" si="1"/>
        <v>0</v>
      </c>
    </row>
    <row r="495" spans="3:23" s="294" customFormat="1" ht="5.0999999999999996" customHeight="1" x14ac:dyDescent="0.2">
      <c r="C495" s="403"/>
      <c r="D495" s="407"/>
      <c r="E495" s="404"/>
      <c r="F495" s="404"/>
      <c r="G495" s="404"/>
      <c r="H495" s="404"/>
      <c r="I495" s="404"/>
      <c r="J495" s="404"/>
      <c r="K495" s="404"/>
      <c r="L495" s="404"/>
      <c r="M495" s="404"/>
      <c r="N495" s="405"/>
      <c r="O495" s="40"/>
      <c r="P495" s="295"/>
      <c r="Q495" s="295"/>
      <c r="R495" s="295"/>
      <c r="S495" s="295"/>
      <c r="T495" s="295"/>
      <c r="U495" s="295"/>
      <c r="V495" s="295"/>
      <c r="W495" s="320"/>
    </row>
    <row r="496" spans="3:23" s="294" customFormat="1" ht="12.75" customHeight="1" x14ac:dyDescent="0.2">
      <c r="C496" s="403"/>
      <c r="D496" s="407"/>
      <c r="E496" s="412" t="s">
        <v>923</v>
      </c>
      <c r="F496" s="1013" t="str">
        <f>Translations!$B$257</f>
        <v>Description of the methodology applied</v>
      </c>
      <c r="G496" s="1013"/>
      <c r="H496" s="1013"/>
      <c r="I496" s="1013"/>
      <c r="J496" s="1013"/>
      <c r="K496" s="1013"/>
      <c r="L496" s="1013"/>
      <c r="M496" s="1013"/>
      <c r="N496" s="1014"/>
      <c r="O496" s="40"/>
      <c r="P496" s="295"/>
      <c r="Q496" s="295"/>
      <c r="R496" s="295"/>
      <c r="S496" s="295"/>
      <c r="T496" s="295"/>
      <c r="U496" s="295"/>
      <c r="V496" s="295"/>
      <c r="W496" s="304"/>
    </row>
    <row r="497" spans="1:26" ht="5.0999999999999996" customHeight="1" x14ac:dyDescent="0.2">
      <c r="C497" s="403"/>
      <c r="D497" s="404"/>
      <c r="E497" s="408"/>
      <c r="F497" s="423"/>
      <c r="G497" s="424"/>
      <c r="H497" s="424"/>
      <c r="I497" s="424"/>
      <c r="J497" s="424"/>
      <c r="K497" s="424"/>
      <c r="L497" s="424"/>
      <c r="M497" s="424"/>
      <c r="N497" s="425"/>
      <c r="W497" s="304"/>
    </row>
    <row r="498" spans="1:26" ht="12.75" customHeight="1" x14ac:dyDescent="0.2">
      <c r="C498" s="403"/>
      <c r="D498" s="407"/>
      <c r="E498" s="412"/>
      <c r="F498" s="1026" t="str">
        <f>IF(I307&lt;&gt;"",HYPERLINK("#" &amp; Q498,EUConst_MsgDescription),"")</f>
        <v/>
      </c>
      <c r="G498" s="1004"/>
      <c r="H498" s="1004"/>
      <c r="I498" s="1004"/>
      <c r="J498" s="1004"/>
      <c r="K498" s="1004"/>
      <c r="L498" s="1004"/>
      <c r="M498" s="1004"/>
      <c r="N498" s="1005"/>
      <c r="P498" s="26" t="s">
        <v>481</v>
      </c>
      <c r="Q498" s="477" t="str">
        <f>"#"&amp;ADDRESS(ROW($C$10),COLUMN($C$10))</f>
        <v>#$C$10</v>
      </c>
      <c r="W498" s="304"/>
    </row>
    <row r="499" spans="1:26" ht="5.0999999999999996" customHeight="1" x14ac:dyDescent="0.2">
      <c r="C499" s="403"/>
      <c r="D499" s="407"/>
      <c r="E499" s="413"/>
      <c r="F499" s="1027"/>
      <c r="G499" s="1027"/>
      <c r="H499" s="1027"/>
      <c r="I499" s="1027"/>
      <c r="J499" s="1027"/>
      <c r="K499" s="1027"/>
      <c r="L499" s="1027"/>
      <c r="M499" s="1027"/>
      <c r="N499" s="1028"/>
      <c r="P499" s="301"/>
      <c r="W499" s="304"/>
    </row>
    <row r="500" spans="1:26" ht="50.1" customHeight="1" x14ac:dyDescent="0.2">
      <c r="C500" s="403"/>
      <c r="D500" s="413"/>
      <c r="E500" s="413"/>
      <c r="F500" s="994"/>
      <c r="G500" s="995"/>
      <c r="H500" s="995"/>
      <c r="I500" s="995"/>
      <c r="J500" s="995"/>
      <c r="K500" s="995"/>
      <c r="L500" s="995"/>
      <c r="M500" s="995"/>
      <c r="N500" s="996"/>
      <c r="W500" s="303" t="b">
        <f>W482</f>
        <v>0</v>
      </c>
    </row>
    <row r="501" spans="1:26" ht="5.0999999999999996" customHeight="1" x14ac:dyDescent="0.2">
      <c r="C501" s="403"/>
      <c r="D501" s="407"/>
      <c r="E501" s="404"/>
      <c r="F501" s="404"/>
      <c r="G501" s="404"/>
      <c r="H501" s="404"/>
      <c r="I501" s="404"/>
      <c r="J501" s="404"/>
      <c r="K501" s="404"/>
      <c r="L501" s="404"/>
      <c r="M501" s="404"/>
      <c r="N501" s="405"/>
      <c r="W501" s="303"/>
    </row>
    <row r="502" spans="1:26" ht="12.75" customHeight="1" x14ac:dyDescent="0.2">
      <c r="C502" s="403"/>
      <c r="D502" s="407"/>
      <c r="E502" s="412"/>
      <c r="F502" s="1029" t="str">
        <f>Translations!$B$210</f>
        <v>Reference to external files, if relevant</v>
      </c>
      <c r="G502" s="1029"/>
      <c r="H502" s="1029"/>
      <c r="I502" s="1029"/>
      <c r="J502" s="1029"/>
      <c r="K502" s="934"/>
      <c r="L502" s="934"/>
      <c r="M502" s="934"/>
      <c r="N502" s="934"/>
      <c r="W502" s="303" t="b">
        <f>W500</f>
        <v>0</v>
      </c>
    </row>
    <row r="503" spans="1:26" ht="5.0999999999999996" customHeight="1" x14ac:dyDescent="0.2">
      <c r="C503" s="403"/>
      <c r="D503" s="407"/>
      <c r="E503" s="404"/>
      <c r="F503" s="404"/>
      <c r="G503" s="404"/>
      <c r="H503" s="404"/>
      <c r="I503" s="404"/>
      <c r="J503" s="404"/>
      <c r="K503" s="404"/>
      <c r="L503" s="404"/>
      <c r="M503" s="404"/>
      <c r="N503" s="405"/>
      <c r="W503" s="324"/>
    </row>
    <row r="504" spans="1:26" ht="12.75" customHeight="1" x14ac:dyDescent="0.2">
      <c r="C504" s="403"/>
      <c r="D504" s="407" t="s">
        <v>154</v>
      </c>
      <c r="E504" s="1011" t="str">
        <f>Translations!$B$258</f>
        <v>The hierarchical order has been followed?</v>
      </c>
      <c r="F504" s="1011"/>
      <c r="G504" s="1011"/>
      <c r="H504" s="1012"/>
      <c r="I504" s="312"/>
      <c r="J504" s="418" t="str">
        <f>Translations!$B$259</f>
        <v xml:space="preserve"> If not, why?</v>
      </c>
      <c r="K504" s="977"/>
      <c r="L504" s="978"/>
      <c r="M504" s="978"/>
      <c r="N504" s="984"/>
      <c r="V504" s="325" t="b">
        <f>W502</f>
        <v>0</v>
      </c>
      <c r="W504" s="310" t="b">
        <f>OR(W500,AND(I504&lt;&gt;"",I504=TRUE))</f>
        <v>0</v>
      </c>
    </row>
    <row r="505" spans="1:26" ht="5.0999999999999996" customHeight="1" x14ac:dyDescent="0.2">
      <c r="C505" s="403"/>
      <c r="D505" s="404"/>
      <c r="E505" s="419"/>
      <c r="F505" s="419"/>
      <c r="G505" s="419"/>
      <c r="H505" s="419"/>
      <c r="I505" s="419"/>
      <c r="J505" s="419"/>
      <c r="K505" s="419"/>
      <c r="L505" s="419"/>
      <c r="M505" s="419"/>
      <c r="N505" s="420"/>
      <c r="W505" s="320"/>
    </row>
    <row r="506" spans="1:26" ht="12.75" customHeight="1" x14ac:dyDescent="0.2">
      <c r="C506" s="403"/>
      <c r="D506" s="421"/>
      <c r="E506" s="421"/>
      <c r="F506" s="1013" t="str">
        <f>Translations!$B$264</f>
        <v>Further details on any deviation from the hierarchy</v>
      </c>
      <c r="G506" s="1013"/>
      <c r="H506" s="1013"/>
      <c r="I506" s="1013"/>
      <c r="J506" s="1013"/>
      <c r="K506" s="1013"/>
      <c r="L506" s="1013"/>
      <c r="M506" s="1013"/>
      <c r="N506" s="1014"/>
      <c r="W506" s="324"/>
    </row>
    <row r="507" spans="1:26" ht="25.5" customHeight="1" thickBot="1" x14ac:dyDescent="0.25">
      <c r="C507" s="403"/>
      <c r="D507" s="421"/>
      <c r="E507" s="421"/>
      <c r="F507" s="994"/>
      <c r="G507" s="995"/>
      <c r="H507" s="995"/>
      <c r="I507" s="995"/>
      <c r="J507" s="995"/>
      <c r="K507" s="995"/>
      <c r="L507" s="995"/>
      <c r="M507" s="995"/>
      <c r="N507" s="996"/>
      <c r="W507" s="326" t="b">
        <f>W504</f>
        <v>0</v>
      </c>
    </row>
    <row r="508" spans="1:26" s="23" customFormat="1" ht="12.75" x14ac:dyDescent="0.2">
      <c r="A508" s="26"/>
      <c r="B508" s="40"/>
      <c r="C508" s="427"/>
      <c r="D508" s="428"/>
      <c r="E508" s="428"/>
      <c r="F508" s="428"/>
      <c r="G508" s="428"/>
      <c r="H508" s="428"/>
      <c r="I508" s="428"/>
      <c r="J508" s="428"/>
      <c r="K508" s="428"/>
      <c r="L508" s="428"/>
      <c r="M508" s="428"/>
      <c r="N508" s="429"/>
      <c r="O508" s="40"/>
      <c r="P508" s="142" t="str">
        <f>IF(OR(P307=1,AND(I307&lt;&gt;"",COUNTIF(P509:$P$2144,"PRINT")=0)),"PRINT","")</f>
        <v/>
      </c>
      <c r="Q508" s="26" t="s">
        <v>631</v>
      </c>
      <c r="R508" s="27"/>
      <c r="S508" s="27"/>
      <c r="T508" s="26"/>
      <c r="U508" s="26"/>
      <c r="V508" s="26"/>
      <c r="W508" s="26"/>
    </row>
    <row r="509" spans="1:26" s="23" customFormat="1" ht="15" thickBot="1" x14ac:dyDescent="0.25">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3">
      <c r="A510" s="26"/>
      <c r="B510" s="40"/>
      <c r="C510" s="343"/>
      <c r="D510" s="343"/>
      <c r="E510" s="343"/>
      <c r="F510" s="343"/>
      <c r="G510" s="343"/>
      <c r="H510" s="343"/>
      <c r="I510" s="343"/>
      <c r="J510" s="343"/>
      <c r="K510" s="343"/>
      <c r="L510" s="343"/>
      <c r="M510" s="343"/>
      <c r="N510" s="343"/>
      <c r="O510" s="40"/>
      <c r="P510" s="26"/>
      <c r="Q510" s="26"/>
      <c r="R510" s="27"/>
      <c r="S510" s="27"/>
      <c r="T510" s="26"/>
      <c r="U510" s="26"/>
      <c r="V510" s="26"/>
      <c r="W510" s="26"/>
      <c r="X510" s="294"/>
      <c r="Y510" s="294"/>
      <c r="Z510" s="294"/>
    </row>
    <row r="511" spans="1:26" s="291" customFormat="1" ht="15" customHeight="1" thickBot="1" x14ac:dyDescent="0.25">
      <c r="A511" s="288"/>
      <c r="B511" s="189"/>
      <c r="C511" s="289">
        <v>3</v>
      </c>
      <c r="D511" s="1088" t="str">
        <f>Translations!$B$295</f>
        <v>Sub-installation with product benchmark:</v>
      </c>
      <c r="E511" s="1089"/>
      <c r="F511" s="1089"/>
      <c r="G511" s="1089"/>
      <c r="H511" s="1089"/>
      <c r="I511" s="1090" t="str">
        <f>IF(INDEX(CNTR_SubInstListIsProdBM,$C511),INDEX(CNTR_SubInstListNames,$C511),"")</f>
        <v/>
      </c>
      <c r="J511" s="1091"/>
      <c r="K511" s="1091"/>
      <c r="L511" s="1091"/>
      <c r="M511" s="1091"/>
      <c r="N511" s="1092"/>
      <c r="O511" s="40"/>
      <c r="P511" s="494">
        <f>P307+1</f>
        <v>3</v>
      </c>
      <c r="Q511" s="295"/>
      <c r="R511" s="314"/>
      <c r="S511" s="314"/>
      <c r="T511" s="314"/>
      <c r="U511" s="290"/>
      <c r="V511" s="460" t="s">
        <v>935</v>
      </c>
      <c r="W511" s="461" t="b">
        <f>AND(CNTR_ExistSubInstEntries,I511="")</f>
        <v>0</v>
      </c>
    </row>
    <row r="512" spans="1:26" ht="12.75" customHeight="1" thickBot="1" x14ac:dyDescent="0.25">
      <c r="C512" s="286"/>
      <c r="D512" s="287"/>
      <c r="E512" s="1093" t="str">
        <f>Translations!$B$296</f>
        <v>The name of the product benchmark sub-installation is displayed automatically based in the inputs in sheet "C_InstallationDescription".</v>
      </c>
      <c r="F512" s="1094"/>
      <c r="G512" s="1094"/>
      <c r="H512" s="1094"/>
      <c r="I512" s="1094"/>
      <c r="J512" s="1094"/>
      <c r="K512" s="1094"/>
      <c r="L512" s="1094"/>
      <c r="M512" s="1094"/>
      <c r="N512" s="1095"/>
    </row>
    <row r="513" spans="3:23" s="294" customFormat="1" ht="5.0999999999999996" customHeight="1" x14ac:dyDescent="0.2">
      <c r="C513" s="344"/>
      <c r="D513" s="345"/>
      <c r="E513" s="345"/>
      <c r="F513" s="345"/>
      <c r="G513" s="345"/>
      <c r="H513" s="345"/>
      <c r="I513" s="345"/>
      <c r="J513" s="345"/>
      <c r="K513" s="345"/>
      <c r="L513" s="345"/>
      <c r="M513" s="345"/>
      <c r="N513" s="346"/>
      <c r="O513" s="40"/>
      <c r="P513" s="185"/>
      <c r="Q513" s="185"/>
      <c r="R513" s="185"/>
      <c r="S513" s="185"/>
      <c r="T513" s="185"/>
      <c r="U513" s="27"/>
      <c r="V513" s="27"/>
      <c r="W513" s="464"/>
    </row>
    <row r="514" spans="3:23" s="294" customFormat="1" ht="15" customHeight="1" x14ac:dyDescent="0.2">
      <c r="C514" s="270"/>
      <c r="D514" s="40"/>
      <c r="E514" s="1009" t="str">
        <f>CONCATENATE(EUconst_MsgSeeFirst," (F.I.1)")</f>
        <v>Detailed instructions for data entries in this tool can be found at the first copy of this tool.  (F.I.1)</v>
      </c>
      <c r="F514" s="1009"/>
      <c r="G514" s="1009"/>
      <c r="H514" s="1009"/>
      <c r="I514" s="1009"/>
      <c r="J514" s="1009"/>
      <c r="K514" s="1009"/>
      <c r="L514" s="1009"/>
      <c r="M514" s="1009"/>
      <c r="N514" s="271"/>
      <c r="O514" s="40"/>
      <c r="P514" s="185"/>
      <c r="Q514" s="185"/>
      <c r="R514" s="185"/>
      <c r="S514" s="185"/>
      <c r="T514" s="185"/>
      <c r="U514" s="27"/>
      <c r="V514" s="27"/>
      <c r="W514" s="464"/>
    </row>
    <row r="515" spans="3:23" s="294" customFormat="1" ht="5.0999999999999996" customHeight="1" x14ac:dyDescent="0.2">
      <c r="C515" s="270"/>
      <c r="D515" s="40"/>
      <c r="E515" s="40"/>
      <c r="F515" s="40"/>
      <c r="G515" s="40"/>
      <c r="H515" s="40"/>
      <c r="I515" s="40"/>
      <c r="J515" s="40"/>
      <c r="K515" s="40"/>
      <c r="L515" s="40"/>
      <c r="M515" s="40"/>
      <c r="N515" s="271"/>
      <c r="O515" s="40"/>
      <c r="P515" s="185"/>
      <c r="Q515" s="185"/>
      <c r="R515" s="185"/>
      <c r="S515" s="185"/>
      <c r="T515" s="185"/>
      <c r="U515" s="27"/>
      <c r="V515" s="27"/>
      <c r="W515" s="464"/>
    </row>
    <row r="516" spans="3:23" s="294" customFormat="1" ht="12.75" customHeight="1" x14ac:dyDescent="0.2">
      <c r="C516" s="270"/>
      <c r="D516" s="24" t="s">
        <v>146</v>
      </c>
      <c r="E516" s="919" t="str">
        <f>Translations!$B$297</f>
        <v>System boundaries of the sub-installation</v>
      </c>
      <c r="F516" s="919"/>
      <c r="G516" s="919"/>
      <c r="H516" s="919"/>
      <c r="I516" s="919"/>
      <c r="J516" s="919"/>
      <c r="K516" s="919"/>
      <c r="L516" s="919"/>
      <c r="M516" s="919"/>
      <c r="N516" s="1087"/>
      <c r="O516" s="40"/>
      <c r="P516" s="295"/>
      <c r="Q516" s="295"/>
      <c r="R516" s="295"/>
      <c r="S516" s="295"/>
      <c r="T516" s="295"/>
      <c r="U516" s="295"/>
      <c r="V516" s="295"/>
      <c r="W516" s="295"/>
    </row>
    <row r="517" spans="3:23" s="294" customFormat="1" ht="5.0999999999999996" customHeight="1" x14ac:dyDescent="0.2">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2">
      <c r="C518" s="270"/>
      <c r="D518" s="496" t="s">
        <v>152</v>
      </c>
      <c r="E518" s="967" t="str">
        <f>Translations!$B$249</f>
        <v>Information on the methodology applied</v>
      </c>
      <c r="F518" s="967"/>
      <c r="G518" s="967"/>
      <c r="H518" s="967"/>
      <c r="I518" s="967"/>
      <c r="J518" s="967"/>
      <c r="K518" s="967"/>
      <c r="L518" s="967"/>
      <c r="M518" s="967"/>
      <c r="N518" s="1072"/>
      <c r="O518" s="40"/>
      <c r="P518" s="295"/>
      <c r="Q518" s="295"/>
      <c r="R518" s="295"/>
      <c r="S518" s="295"/>
      <c r="T518" s="295"/>
      <c r="U518" s="295"/>
      <c r="V518" s="295"/>
      <c r="W518" s="295"/>
    </row>
    <row r="519" spans="3:23" s="294" customFormat="1" ht="5.0999999999999996" customHeight="1" x14ac:dyDescent="0.2">
      <c r="C519" s="270"/>
      <c r="D519" s="29"/>
      <c r="E519" s="920"/>
      <c r="F519" s="920"/>
      <c r="G519" s="920"/>
      <c r="H519" s="920"/>
      <c r="I519" s="920"/>
      <c r="J519" s="920"/>
      <c r="K519" s="920"/>
      <c r="L519" s="920"/>
      <c r="M519" s="920"/>
      <c r="N519" s="1015"/>
      <c r="O519" s="40"/>
      <c r="P519" s="295"/>
      <c r="Q519" s="295"/>
      <c r="R519" s="295"/>
      <c r="S519" s="295"/>
      <c r="T519" s="295"/>
      <c r="U519" s="295"/>
      <c r="V519" s="295"/>
      <c r="W519" s="295"/>
    </row>
    <row r="520" spans="3:23" s="294" customFormat="1" ht="50.1" customHeight="1" x14ac:dyDescent="0.2">
      <c r="C520" s="270"/>
      <c r="D520" s="496"/>
      <c r="E520" s="1104"/>
      <c r="F520" s="1105"/>
      <c r="G520" s="1105"/>
      <c r="H520" s="1105"/>
      <c r="I520" s="1105"/>
      <c r="J520" s="1105"/>
      <c r="K520" s="1105"/>
      <c r="L520" s="1105"/>
      <c r="M520" s="1105"/>
      <c r="N520" s="1106"/>
      <c r="O520" s="40"/>
      <c r="P520" s="295"/>
      <c r="Q520" s="295"/>
      <c r="R520" s="295"/>
      <c r="S520" s="295"/>
      <c r="T520" s="295"/>
      <c r="U520" s="295"/>
      <c r="V520" s="295"/>
      <c r="W520" s="295"/>
    </row>
    <row r="521" spans="3:23" s="294" customFormat="1" ht="5.0999999999999996" customHeight="1" x14ac:dyDescent="0.2">
      <c r="C521" s="270"/>
      <c r="D521" s="496"/>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2">
      <c r="C522" s="270"/>
      <c r="D522" s="496" t="s">
        <v>153</v>
      </c>
      <c r="E522" s="1085" t="str">
        <f>Translations!$B$210</f>
        <v>Reference to external files, if relevant</v>
      </c>
      <c r="F522" s="1085"/>
      <c r="G522" s="1085"/>
      <c r="H522" s="1085"/>
      <c r="I522" s="1085"/>
      <c r="J522" s="1086"/>
      <c r="K522" s="934"/>
      <c r="L522" s="934"/>
      <c r="M522" s="934"/>
      <c r="N522" s="934"/>
      <c r="O522" s="40"/>
      <c r="P522" s="295"/>
      <c r="Q522" s="295"/>
      <c r="R522" s="295"/>
      <c r="S522" s="295"/>
      <c r="T522" s="295"/>
      <c r="U522" s="295"/>
      <c r="V522" s="295"/>
      <c r="W522" s="295"/>
    </row>
    <row r="523" spans="3:23" s="294" customFormat="1" ht="5.0999999999999996" customHeight="1" x14ac:dyDescent="0.2">
      <c r="C523" s="270"/>
      <c r="D523" s="496"/>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2">
      <c r="C524" s="270"/>
      <c r="D524" s="29" t="s">
        <v>154</v>
      </c>
      <c r="E524" s="1085" t="str">
        <f>Translations!$B$305</f>
        <v>Reference to a separate detailed flow diagram, if relevant</v>
      </c>
      <c r="F524" s="1085"/>
      <c r="G524" s="1085"/>
      <c r="H524" s="1085"/>
      <c r="I524" s="1085"/>
      <c r="J524" s="1086"/>
      <c r="K524" s="934"/>
      <c r="L524" s="934"/>
      <c r="M524" s="934"/>
      <c r="N524" s="934"/>
      <c r="O524" s="40"/>
      <c r="P524" s="295"/>
      <c r="Q524" s="295"/>
      <c r="R524" s="295"/>
      <c r="S524" s="295"/>
      <c r="T524" s="295"/>
      <c r="U524" s="295"/>
      <c r="V524" s="295"/>
      <c r="W524" s="295"/>
    </row>
    <row r="525" spans="3:23" s="294" customFormat="1" ht="5.0999999999999996" customHeight="1" x14ac:dyDescent="0.2">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0999999999999996" customHeight="1" x14ac:dyDescent="0.2">
      <c r="C526" s="270"/>
      <c r="D526" s="496"/>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2">
      <c r="C527" s="270"/>
      <c r="D527" s="24" t="s">
        <v>147</v>
      </c>
      <c r="E527" s="919" t="str">
        <f>Translations!$B$307</f>
        <v>Method for the determination of annual production (=activity) levels</v>
      </c>
      <c r="F527" s="919"/>
      <c r="G527" s="919"/>
      <c r="H527" s="919"/>
      <c r="I527" s="919"/>
      <c r="J527" s="919"/>
      <c r="K527" s="919"/>
      <c r="L527" s="919"/>
      <c r="M527" s="919"/>
      <c r="N527" s="1087"/>
      <c r="O527" s="40"/>
      <c r="P527" s="295"/>
      <c r="Q527" s="295"/>
      <c r="R527" s="295"/>
      <c r="S527" s="295"/>
      <c r="T527" s="295"/>
      <c r="U527" s="295"/>
      <c r="V527" s="295"/>
      <c r="W527" s="295"/>
    </row>
    <row r="528" spans="3:23" s="294" customFormat="1" ht="5.0999999999999996" customHeight="1" x14ac:dyDescent="0.2">
      <c r="C528" s="270"/>
      <c r="D528" s="24"/>
      <c r="E528" s="496"/>
      <c r="F528" s="496"/>
      <c r="G528" s="496"/>
      <c r="H528" s="496"/>
      <c r="I528" s="496"/>
      <c r="J528" s="496"/>
      <c r="K528" s="496"/>
      <c r="L528" s="496"/>
      <c r="M528" s="496"/>
      <c r="N528" s="497"/>
      <c r="O528" s="40"/>
      <c r="P528" s="295"/>
      <c r="Q528" s="295"/>
      <c r="R528" s="295"/>
      <c r="S528" s="295"/>
      <c r="T528" s="295"/>
      <c r="U528" s="295"/>
      <c r="V528" s="295"/>
      <c r="W528" s="295"/>
    </row>
    <row r="529" spans="1:23" ht="12.75" customHeight="1" x14ac:dyDescent="0.2">
      <c r="C529" s="270"/>
      <c r="D529" s="496" t="s">
        <v>152</v>
      </c>
      <c r="E529" s="967" t="str">
        <f>Translations!$B$249</f>
        <v>Information on the methodology applied</v>
      </c>
      <c r="F529" s="967"/>
      <c r="G529" s="967"/>
      <c r="H529" s="967"/>
      <c r="I529" s="967"/>
      <c r="J529" s="967"/>
      <c r="K529" s="967"/>
      <c r="L529" s="967"/>
      <c r="M529" s="967"/>
      <c r="N529" s="1072"/>
    </row>
    <row r="530" spans="1:23" s="316" customFormat="1" ht="25.5" customHeight="1" x14ac:dyDescent="0.25">
      <c r="A530" s="315"/>
      <c r="B530" s="138"/>
      <c r="C530" s="270"/>
      <c r="D530" s="139"/>
      <c r="E530" s="140"/>
      <c r="F530" s="140"/>
      <c r="G530" s="140"/>
      <c r="H530" s="140"/>
      <c r="I530" s="968" t="str">
        <f>Translations!$B$254</f>
        <v>Data source</v>
      </c>
      <c r="J530" s="968"/>
      <c r="K530" s="968" t="str">
        <f>Translations!$B$255</f>
        <v>Other data source (if applicable)</v>
      </c>
      <c r="L530" s="968"/>
      <c r="M530" s="968" t="str">
        <f>Translations!$B$255</f>
        <v>Other data source (if applicable)</v>
      </c>
      <c r="N530" s="968"/>
      <c r="O530" s="40"/>
      <c r="P530" s="314"/>
      <c r="Q530" s="314"/>
      <c r="R530" s="314"/>
      <c r="S530" s="314"/>
      <c r="T530" s="314"/>
      <c r="U530" s="314"/>
      <c r="V530" s="314"/>
      <c r="W530" s="314"/>
    </row>
    <row r="531" spans="1:23" ht="12.75" customHeight="1" x14ac:dyDescent="0.2">
      <c r="C531" s="270"/>
      <c r="D531" s="29"/>
      <c r="E531" s="137" t="s">
        <v>908</v>
      </c>
      <c r="F531" s="975" t="str">
        <f>Translations!$B$310</f>
        <v>Quantities of products</v>
      </c>
      <c r="G531" s="975"/>
      <c r="H531" s="976"/>
      <c r="I531" s="977"/>
      <c r="J531" s="978"/>
      <c r="K531" s="979"/>
      <c r="L531" s="980"/>
      <c r="M531" s="979"/>
      <c r="N531" s="981"/>
    </row>
    <row r="532" spans="1:23" ht="5.0999999999999996" customHeight="1" x14ac:dyDescent="0.2">
      <c r="C532" s="270"/>
      <c r="D532" s="29"/>
      <c r="E532" s="137"/>
      <c r="F532" s="500"/>
      <c r="G532" s="500"/>
      <c r="H532" s="500"/>
      <c r="I532" s="500"/>
      <c r="J532" s="500"/>
      <c r="K532" s="500"/>
      <c r="L532" s="500"/>
      <c r="M532" s="500"/>
      <c r="N532" s="501"/>
    </row>
    <row r="533" spans="1:23" ht="12.75" customHeight="1" x14ac:dyDescent="0.2">
      <c r="C533" s="270"/>
      <c r="D533" s="496"/>
      <c r="E533" s="137" t="s">
        <v>909</v>
      </c>
      <c r="F533" s="975" t="str">
        <f>Translations!$B$311</f>
        <v>Annual quantities of products</v>
      </c>
      <c r="G533" s="975"/>
      <c r="H533" s="976"/>
      <c r="I533" s="1056"/>
      <c r="J533" s="1056"/>
      <c r="K533" s="1056"/>
      <c r="L533" s="1056"/>
      <c r="M533" s="1056"/>
      <c r="N533" s="1056"/>
    </row>
    <row r="534" spans="1:23" ht="5.0999999999999996" customHeight="1" x14ac:dyDescent="0.2">
      <c r="C534" s="270"/>
      <c r="D534" s="496"/>
      <c r="N534" s="271"/>
    </row>
    <row r="535" spans="1:23" s="23" customFormat="1" ht="12.75" customHeight="1" x14ac:dyDescent="0.25">
      <c r="A535" s="26"/>
      <c r="B535" s="221"/>
      <c r="C535" s="273"/>
      <c r="D535" s="274"/>
      <c r="E535" s="137" t="s">
        <v>910</v>
      </c>
      <c r="F535" s="975" t="str">
        <f>Translations!$B$312</f>
        <v>Special reporting requirements:</v>
      </c>
      <c r="G535" s="975"/>
      <c r="H535" s="976"/>
      <c r="I535" s="999" t="str">
        <f>IF(I511="","",HYPERLINK(INDEX(EUconst_BMlistSpecialJumpTable,MATCH(I511,EUconst_BMlistNames,0)),INDEX(EUconst_BMlistSpecialReporting,MATCH(I511,EUconst_BMlistNames,0))))</f>
        <v/>
      </c>
      <c r="J535" s="1000"/>
      <c r="K535" s="1000"/>
      <c r="L535" s="1000"/>
      <c r="M535" s="1000"/>
      <c r="N535" s="1001"/>
      <c r="O535" s="40"/>
      <c r="P535" s="222" t="s">
        <v>739</v>
      </c>
      <c r="Q535" s="223"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25">
      <c r="A536" s="26"/>
      <c r="B536" s="221"/>
      <c r="C536" s="273"/>
      <c r="D536" s="275"/>
      <c r="F536" s="1082"/>
      <c r="G536" s="1082"/>
      <c r="H536" s="1082"/>
      <c r="I536" s="1082"/>
      <c r="J536" s="1082"/>
      <c r="K536" s="1082"/>
      <c r="L536" s="1082"/>
      <c r="M536" s="1082"/>
      <c r="N536" s="1083"/>
      <c r="O536" s="40"/>
      <c r="P536" s="27"/>
      <c r="Q536" s="26"/>
      <c r="R536" s="27"/>
      <c r="S536" s="27"/>
      <c r="T536" s="26"/>
      <c r="U536" s="26"/>
      <c r="V536" s="26"/>
      <c r="W536" s="26"/>
    </row>
    <row r="537" spans="1:23" ht="12.75" customHeight="1" x14ac:dyDescent="0.2">
      <c r="C537" s="270"/>
      <c r="D537" s="496"/>
      <c r="E537" s="137" t="s">
        <v>911</v>
      </c>
      <c r="F537" s="993" t="str">
        <f>Translations!$B$257</f>
        <v>Description of the methodology applied</v>
      </c>
      <c r="G537" s="993"/>
      <c r="H537" s="993"/>
      <c r="I537" s="993"/>
      <c r="J537" s="993"/>
      <c r="K537" s="993"/>
      <c r="L537" s="993"/>
      <c r="M537" s="993"/>
      <c r="N537" s="1071"/>
    </row>
    <row r="538" spans="1:23" ht="12.75" customHeight="1" x14ac:dyDescent="0.2">
      <c r="C538" s="270"/>
      <c r="D538" s="496"/>
      <c r="E538" s="137"/>
      <c r="F538" s="1026" t="str">
        <f>IF(I511&lt;&gt;"",HYPERLINK("#" &amp; Q538,EUConst_MsgDescription),"")</f>
        <v/>
      </c>
      <c r="G538" s="1004"/>
      <c r="H538" s="1004"/>
      <c r="I538" s="1004"/>
      <c r="J538" s="1004"/>
      <c r="K538" s="1004"/>
      <c r="L538" s="1004"/>
      <c r="M538" s="1004"/>
      <c r="N538" s="1005"/>
      <c r="P538" s="26" t="s">
        <v>481</v>
      </c>
      <c r="Q538" s="477" t="str">
        <f>"#"&amp;ADDRESS(ROW($C$11),COLUMN($C$11))</f>
        <v>#$C$11</v>
      </c>
    </row>
    <row r="539" spans="1:23" ht="5.0999999999999996" customHeight="1" x14ac:dyDescent="0.2">
      <c r="C539" s="270"/>
      <c r="D539" s="496"/>
      <c r="E539" s="28"/>
      <c r="F539" s="997"/>
      <c r="G539" s="997"/>
      <c r="H539" s="997"/>
      <c r="I539" s="997"/>
      <c r="J539" s="997"/>
      <c r="K539" s="997"/>
      <c r="L539" s="997"/>
      <c r="M539" s="997"/>
      <c r="N539" s="1084"/>
      <c r="P539" s="301"/>
    </row>
    <row r="540" spans="1:23" ht="50.1" customHeight="1" x14ac:dyDescent="0.2">
      <c r="C540" s="270"/>
      <c r="D540" s="28"/>
      <c r="E540" s="317"/>
      <c r="F540" s="1006"/>
      <c r="G540" s="1007"/>
      <c r="H540" s="1007"/>
      <c r="I540" s="1007"/>
      <c r="J540" s="1007"/>
      <c r="K540" s="1007"/>
      <c r="L540" s="1007"/>
      <c r="M540" s="1007"/>
      <c r="N540" s="1008"/>
    </row>
    <row r="541" spans="1:23" ht="5.0999999999999996" customHeight="1" thickBot="1" x14ac:dyDescent="0.25">
      <c r="C541" s="270"/>
      <c r="N541" s="271"/>
    </row>
    <row r="542" spans="1:23" ht="12.75" customHeight="1" x14ac:dyDescent="0.2">
      <c r="C542" s="270"/>
      <c r="D542" s="496"/>
      <c r="E542" s="137"/>
      <c r="F542" s="998" t="str">
        <f>Translations!$B$210</f>
        <v>Reference to external files, if relevant</v>
      </c>
      <c r="G542" s="998"/>
      <c r="H542" s="998"/>
      <c r="I542" s="998"/>
      <c r="J542" s="998"/>
      <c r="K542" s="934"/>
      <c r="L542" s="934"/>
      <c r="M542" s="934"/>
      <c r="N542" s="934"/>
      <c r="W542" s="318" t="s">
        <v>457</v>
      </c>
    </row>
    <row r="543" spans="1:23" ht="5.0999999999999996" customHeight="1" x14ac:dyDescent="0.2">
      <c r="C543" s="270"/>
      <c r="D543" s="496"/>
      <c r="N543" s="271"/>
      <c r="W543" s="304"/>
    </row>
    <row r="544" spans="1:23" ht="12.75" customHeight="1" x14ac:dyDescent="0.2">
      <c r="C544" s="270"/>
      <c r="D544" s="496" t="s">
        <v>153</v>
      </c>
      <c r="E544" s="982" t="str">
        <f>Translations!$B$258</f>
        <v>The hierarchical order has been followed?</v>
      </c>
      <c r="F544" s="982"/>
      <c r="G544" s="982"/>
      <c r="H544" s="983"/>
      <c r="I544" s="312"/>
      <c r="J544" s="319" t="str">
        <f>Translations!$B$259</f>
        <v xml:space="preserve"> If not, why?</v>
      </c>
      <c r="K544" s="977"/>
      <c r="L544" s="978"/>
      <c r="M544" s="978"/>
      <c r="N544" s="984"/>
      <c r="W544" s="310" t="b">
        <f>AND(I544&lt;&gt;"",I544=TRUE)</f>
        <v>0</v>
      </c>
    </row>
    <row r="545" spans="1:23" ht="5.0999999999999996" customHeight="1" x14ac:dyDescent="0.2">
      <c r="C545" s="270"/>
      <c r="E545" s="502"/>
      <c r="F545" s="502"/>
      <c r="G545" s="502"/>
      <c r="H545" s="502"/>
      <c r="I545" s="502"/>
      <c r="J545" s="502"/>
      <c r="K545" s="502"/>
      <c r="L545" s="502"/>
      <c r="M545" s="502"/>
      <c r="N545" s="397"/>
      <c r="W545" s="304"/>
    </row>
    <row r="546" spans="1:23" ht="12.75" customHeight="1" x14ac:dyDescent="0.2">
      <c r="C546" s="270"/>
      <c r="D546" s="496"/>
      <c r="E546" s="496"/>
      <c r="F546" s="993" t="str">
        <f>Translations!$B$264</f>
        <v>Further details on any deviation from the hierarchy</v>
      </c>
      <c r="G546" s="993"/>
      <c r="H546" s="993"/>
      <c r="I546" s="993"/>
      <c r="J546" s="993"/>
      <c r="K546" s="993"/>
      <c r="L546" s="993"/>
      <c r="M546" s="993"/>
      <c r="N546" s="1071"/>
      <c r="W546" s="304"/>
    </row>
    <row r="547" spans="1:23" ht="25.5" customHeight="1" thickBot="1" x14ac:dyDescent="0.25">
      <c r="C547" s="270"/>
      <c r="E547" s="496"/>
      <c r="F547" s="1073"/>
      <c r="G547" s="1074"/>
      <c r="H547" s="1074"/>
      <c r="I547" s="1074"/>
      <c r="J547" s="1074"/>
      <c r="K547" s="1074"/>
      <c r="L547" s="1074"/>
      <c r="M547" s="1074"/>
      <c r="N547" s="1075"/>
      <c r="W547" s="321" t="b">
        <f>W544</f>
        <v>0</v>
      </c>
    </row>
    <row r="548" spans="1:23" ht="5.0999999999999996" customHeight="1" x14ac:dyDescent="0.2">
      <c r="C548" s="270"/>
      <c r="D548" s="496"/>
      <c r="N548" s="271"/>
    </row>
    <row r="549" spans="1:23" ht="12.75" customHeight="1" x14ac:dyDescent="0.2">
      <c r="C549" s="270"/>
      <c r="D549" s="29" t="s">
        <v>154</v>
      </c>
      <c r="E549" s="1076" t="str">
        <f>Translations!$B$316</f>
        <v>Description of the methodology for keeping track of the products produced</v>
      </c>
      <c r="F549" s="1076"/>
      <c r="G549" s="1076"/>
      <c r="H549" s="1076"/>
      <c r="I549" s="1076"/>
      <c r="J549" s="1076"/>
      <c r="K549" s="1076"/>
      <c r="L549" s="1076"/>
      <c r="M549" s="1076"/>
      <c r="N549" s="1077"/>
    </row>
    <row r="550" spans="1:23" ht="5.0999999999999996" customHeight="1" x14ac:dyDescent="0.2">
      <c r="C550" s="270"/>
      <c r="E550" s="920"/>
      <c r="F550" s="920"/>
      <c r="G550" s="920"/>
      <c r="H550" s="920"/>
      <c r="I550" s="920"/>
      <c r="J550" s="920"/>
      <c r="K550" s="920"/>
      <c r="L550" s="920"/>
      <c r="M550" s="920"/>
      <c r="N550" s="1015"/>
    </row>
    <row r="551" spans="1:23" ht="50.1" customHeight="1" x14ac:dyDescent="0.2">
      <c r="C551" s="270"/>
      <c r="D551" s="496"/>
      <c r="E551" s="317"/>
      <c r="F551" s="977"/>
      <c r="G551" s="978"/>
      <c r="H551" s="978"/>
      <c r="I551" s="978"/>
      <c r="J551" s="978"/>
      <c r="K551" s="978"/>
      <c r="L551" s="978"/>
      <c r="M551" s="978"/>
      <c r="N551" s="984"/>
    </row>
    <row r="552" spans="1:23" ht="5.0999999999999996" customHeight="1" x14ac:dyDescent="0.2">
      <c r="C552" s="270"/>
      <c r="N552" s="271"/>
    </row>
    <row r="553" spans="1:23" ht="5.0999999999999996" customHeight="1" x14ac:dyDescent="0.2">
      <c r="C553" s="282"/>
      <c r="D553" s="285"/>
      <c r="E553" s="283"/>
      <c r="F553" s="283"/>
      <c r="G553" s="283"/>
      <c r="H553" s="283"/>
      <c r="I553" s="283"/>
      <c r="J553" s="283"/>
      <c r="K553" s="283"/>
      <c r="L553" s="283"/>
      <c r="M553" s="283"/>
      <c r="N553" s="284"/>
    </row>
    <row r="554" spans="1:23" s="23" customFormat="1" x14ac:dyDescent="0.2">
      <c r="A554" s="26"/>
      <c r="B554" s="40"/>
      <c r="C554" s="270"/>
      <c r="D554" s="24" t="s">
        <v>148</v>
      </c>
      <c r="E554" s="919" t="str">
        <f>Translations!$B$318</f>
        <v>Exchangeability of fuel and electricity:</v>
      </c>
      <c r="F554" s="921"/>
      <c r="G554" s="921"/>
      <c r="H554" s="921"/>
      <c r="I554" s="1081"/>
      <c r="J554" s="972" t="str">
        <f>IF(I511="","",IF(INDEX(EUconst_BMlistElExchangability,MATCH(I511,EUconst_BMlistNames,0))=TRUE,"",HYPERLINK(Q554,EUconst_MsgGoOn)))</f>
        <v/>
      </c>
      <c r="K554" s="973"/>
      <c r="L554" s="973"/>
      <c r="M554" s="973"/>
      <c r="N554" s="974"/>
      <c r="O554" s="40"/>
      <c r="P554" s="26" t="s">
        <v>481</v>
      </c>
      <c r="Q554" s="477" t="str">
        <f>"#"&amp;ADDRESS(ROW(D636),COLUMN(D636))</f>
        <v>#$D$636</v>
      </c>
      <c r="R554" s="27"/>
      <c r="S554" s="27"/>
      <c r="T554" s="21"/>
      <c r="U554" s="21"/>
      <c r="V554" s="295"/>
      <c r="W554" s="295"/>
    </row>
    <row r="555" spans="1:23" ht="12.75" customHeight="1" thickBot="1" x14ac:dyDescent="0.25">
      <c r="C555" s="270"/>
      <c r="D555" s="496" t="s">
        <v>152</v>
      </c>
      <c r="E555" s="967" t="str">
        <f>Translations!$B$249</f>
        <v>Information on the methodology applied</v>
      </c>
      <c r="F555" s="967"/>
      <c r="G555" s="967"/>
      <c r="H555" s="967"/>
      <c r="I555" s="967"/>
      <c r="J555" s="967"/>
      <c r="K555" s="967"/>
      <c r="L555" s="967"/>
      <c r="M555" s="967"/>
      <c r="N555" s="1072"/>
      <c r="P555" s="301"/>
      <c r="T555" s="21"/>
    </row>
    <row r="556" spans="1:23" ht="25.5" customHeight="1" thickBot="1" x14ac:dyDescent="0.25">
      <c r="C556" s="270"/>
      <c r="E556" s="496"/>
      <c r="I556" s="968" t="str">
        <f>Translations!$B$254</f>
        <v>Data source</v>
      </c>
      <c r="J556" s="968"/>
      <c r="K556" s="968" t="str">
        <f>Translations!$B$255</f>
        <v>Other data source (if applicable)</v>
      </c>
      <c r="L556" s="968"/>
      <c r="M556" s="968" t="str">
        <f>Translations!$B$255</f>
        <v>Other data source (if applicable)</v>
      </c>
      <c r="N556" s="968"/>
      <c r="U556" s="301"/>
      <c r="V556" s="301"/>
      <c r="W556" s="318" t="s">
        <v>457</v>
      </c>
    </row>
    <row r="557" spans="1:23" ht="12.75" customHeight="1" x14ac:dyDescent="0.2">
      <c r="C557" s="270"/>
      <c r="E557" s="496" t="s">
        <v>908</v>
      </c>
      <c r="F557" s="975" t="str">
        <f>Translations!$B$322</f>
        <v>Relevant electricity consumption</v>
      </c>
      <c r="G557" s="975"/>
      <c r="H557" s="976"/>
      <c r="I557" s="1056"/>
      <c r="J557" s="1056"/>
      <c r="K557" s="1002"/>
      <c r="L557" s="1002"/>
      <c r="M557" s="1002"/>
      <c r="N557" s="1002"/>
      <c r="U557" s="301"/>
      <c r="V557" s="301"/>
      <c r="W557" s="302" t="b">
        <f>IF(I511&lt;&gt;"",IF(INDEX(EUconst_BMlistElExchangability,MATCH(I511,EUconst_BMlistNames,0))=TRUE,FALSE,TRUE),FALSE)</f>
        <v>0</v>
      </c>
    </row>
    <row r="558" spans="1:23" ht="5.0999999999999996" customHeight="1" x14ac:dyDescent="0.2">
      <c r="C558" s="270"/>
      <c r="D558" s="496"/>
      <c r="N558" s="271"/>
      <c r="W558" s="304"/>
    </row>
    <row r="559" spans="1:23" ht="12.75" customHeight="1" x14ac:dyDescent="0.2">
      <c r="C559" s="270"/>
      <c r="D559" s="496"/>
      <c r="E559" s="137" t="s">
        <v>909</v>
      </c>
      <c r="F559" s="993" t="str">
        <f>Translations!$B$257</f>
        <v>Description of the methodology applied</v>
      </c>
      <c r="G559" s="993"/>
      <c r="H559" s="993"/>
      <c r="I559" s="993"/>
      <c r="J559" s="993"/>
      <c r="K559" s="993"/>
      <c r="L559" s="993"/>
      <c r="M559" s="993"/>
      <c r="N559" s="1071"/>
      <c r="W559" s="304"/>
    </row>
    <row r="560" spans="1:23" ht="5.0999999999999996" customHeight="1" x14ac:dyDescent="0.2">
      <c r="C560" s="270"/>
      <c r="E560" s="272"/>
      <c r="F560" s="498"/>
      <c r="G560" s="499"/>
      <c r="H560" s="499"/>
      <c r="I560" s="499"/>
      <c r="J560" s="499"/>
      <c r="K560" s="499"/>
      <c r="L560" s="499"/>
      <c r="M560" s="499"/>
      <c r="N560" s="506"/>
      <c r="W560" s="304"/>
    </row>
    <row r="561" spans="3:23" s="294" customFormat="1" ht="12.75" customHeight="1" x14ac:dyDescent="0.2">
      <c r="C561" s="270"/>
      <c r="D561" s="496"/>
      <c r="E561" s="137"/>
      <c r="F561" s="1026" t="str">
        <f>IF(AND(I511&lt;&gt;"",J554=""),HYPERLINK("#" &amp; Q561,EUConst_MsgDescription),"")</f>
        <v/>
      </c>
      <c r="G561" s="1004"/>
      <c r="H561" s="1004"/>
      <c r="I561" s="1004"/>
      <c r="J561" s="1004"/>
      <c r="K561" s="1004"/>
      <c r="L561" s="1004"/>
      <c r="M561" s="1004"/>
      <c r="N561" s="1005"/>
      <c r="O561" s="40"/>
      <c r="P561" s="26" t="s">
        <v>481</v>
      </c>
      <c r="Q561" s="477" t="str">
        <f>"#"&amp;ADDRESS(ROW($C$10),COLUMN($C$10))</f>
        <v>#$C$10</v>
      </c>
      <c r="R561" s="295"/>
      <c r="S561" s="295"/>
      <c r="T561" s="295"/>
      <c r="U561" s="295"/>
      <c r="V561" s="295"/>
      <c r="W561" s="304"/>
    </row>
    <row r="562" spans="3:23" s="294" customFormat="1" ht="5.0999999999999996" customHeight="1" x14ac:dyDescent="0.2">
      <c r="C562" s="270"/>
      <c r="D562" s="496"/>
      <c r="E562" s="28"/>
      <c r="F562" s="1069"/>
      <c r="G562" s="1069"/>
      <c r="H562" s="1069"/>
      <c r="I562" s="1069"/>
      <c r="J562" s="1069"/>
      <c r="K562" s="1069"/>
      <c r="L562" s="1069"/>
      <c r="M562" s="1069"/>
      <c r="N562" s="1070"/>
      <c r="O562" s="40"/>
      <c r="P562" s="301"/>
      <c r="Q562" s="295"/>
      <c r="R562" s="295"/>
      <c r="S562" s="295"/>
      <c r="T562" s="295"/>
      <c r="U562" s="295"/>
      <c r="V562" s="295"/>
      <c r="W562" s="304"/>
    </row>
    <row r="563" spans="3:23" s="294" customFormat="1" ht="50.1" customHeight="1" x14ac:dyDescent="0.2">
      <c r="C563" s="270"/>
      <c r="D563" s="28"/>
      <c r="E563" s="317"/>
      <c r="F563" s="1006"/>
      <c r="G563" s="1007"/>
      <c r="H563" s="1007"/>
      <c r="I563" s="1007"/>
      <c r="J563" s="1007"/>
      <c r="K563" s="1007"/>
      <c r="L563" s="1007"/>
      <c r="M563" s="1007"/>
      <c r="N563" s="1008"/>
      <c r="O563" s="40"/>
      <c r="P563" s="295"/>
      <c r="Q563" s="295"/>
      <c r="R563" s="295"/>
      <c r="S563" s="295"/>
      <c r="T563" s="295"/>
      <c r="U563" s="295"/>
      <c r="V563" s="295"/>
      <c r="W563" s="303" t="b">
        <f>W557</f>
        <v>0</v>
      </c>
    </row>
    <row r="564" spans="3:23" s="294" customFormat="1" ht="5.0999999999999996" customHeight="1" x14ac:dyDescent="0.2">
      <c r="C564" s="270"/>
      <c r="D564" s="496"/>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2">
      <c r="C565" s="270"/>
      <c r="D565" s="496"/>
      <c r="E565" s="137"/>
      <c r="F565" s="998" t="str">
        <f>Translations!$B$210</f>
        <v>Reference to external files, if relevant</v>
      </c>
      <c r="G565" s="998"/>
      <c r="H565" s="998"/>
      <c r="I565" s="998"/>
      <c r="J565" s="998"/>
      <c r="K565" s="934"/>
      <c r="L565" s="934"/>
      <c r="M565" s="934"/>
      <c r="N565" s="934"/>
      <c r="O565" s="40"/>
      <c r="P565" s="295"/>
      <c r="Q565" s="295"/>
      <c r="R565" s="295"/>
      <c r="S565" s="295"/>
      <c r="T565" s="295"/>
      <c r="U565" s="295"/>
      <c r="V565" s="295"/>
      <c r="W565" s="303" t="b">
        <f>W563</f>
        <v>0</v>
      </c>
    </row>
    <row r="566" spans="3:23" s="294" customFormat="1" ht="5.0999999999999996" customHeight="1" x14ac:dyDescent="0.2">
      <c r="C566" s="270"/>
      <c r="D566" s="496"/>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12.75" customHeight="1" x14ac:dyDescent="0.2">
      <c r="C567" s="270"/>
      <c r="D567" s="496" t="s">
        <v>153</v>
      </c>
      <c r="E567" s="982" t="str">
        <f>Translations!$B$258</f>
        <v>The hierarchical order has been followed?</v>
      </c>
      <c r="F567" s="982"/>
      <c r="G567" s="982"/>
      <c r="H567" s="983"/>
      <c r="I567" s="312"/>
      <c r="J567" s="319" t="str">
        <f>Translations!$B$259</f>
        <v xml:space="preserve"> If not, why?</v>
      </c>
      <c r="K567" s="977"/>
      <c r="L567" s="978"/>
      <c r="M567" s="978"/>
      <c r="N567" s="984"/>
      <c r="O567" s="40"/>
      <c r="P567" s="295"/>
      <c r="Q567" s="295"/>
      <c r="R567" s="295"/>
      <c r="S567" s="295"/>
      <c r="T567" s="295"/>
      <c r="U567" s="295"/>
      <c r="V567" s="309" t="b">
        <f>W565</f>
        <v>0</v>
      </c>
      <c r="W567" s="310" t="b">
        <f>OR(W565,AND(I567&lt;&gt;"",I567=TRUE))</f>
        <v>0</v>
      </c>
    </row>
    <row r="568" spans="3:23" s="294" customFormat="1" ht="5.0999999999999996" customHeight="1" x14ac:dyDescent="0.2">
      <c r="C568" s="270"/>
      <c r="D568" s="40"/>
      <c r="E568" s="502"/>
      <c r="F568" s="502"/>
      <c r="G568" s="502"/>
      <c r="H568" s="502"/>
      <c r="I568" s="502"/>
      <c r="J568" s="502"/>
      <c r="K568" s="502"/>
      <c r="L568" s="502"/>
      <c r="M568" s="502"/>
      <c r="N568" s="397"/>
      <c r="O568" s="40"/>
      <c r="P568" s="295"/>
      <c r="Q568" s="295"/>
      <c r="R568" s="295"/>
      <c r="S568" s="295"/>
      <c r="T568" s="295"/>
      <c r="U568" s="295"/>
      <c r="V568" s="295"/>
      <c r="W568" s="304"/>
    </row>
    <row r="569" spans="3:23" s="294" customFormat="1" ht="12.75" customHeight="1" x14ac:dyDescent="0.2">
      <c r="C569" s="270"/>
      <c r="D569" s="496"/>
      <c r="E569" s="496"/>
      <c r="F569" s="993" t="str">
        <f>Translations!$B$264</f>
        <v>Further details on any deviation from the hierarchy</v>
      </c>
      <c r="G569" s="993"/>
      <c r="H569" s="993"/>
      <c r="I569" s="993"/>
      <c r="J569" s="993"/>
      <c r="K569" s="993"/>
      <c r="L569" s="993"/>
      <c r="M569" s="993"/>
      <c r="N569" s="1071"/>
      <c r="O569" s="40"/>
      <c r="P569" s="295"/>
      <c r="Q569" s="295"/>
      <c r="R569" s="295"/>
      <c r="S569" s="295"/>
      <c r="T569" s="295"/>
      <c r="U569" s="295"/>
      <c r="V569" s="295"/>
      <c r="W569" s="304"/>
    </row>
    <row r="570" spans="3:23" s="294" customFormat="1" ht="25.5" customHeight="1" thickBot="1" x14ac:dyDescent="0.25">
      <c r="C570" s="270"/>
      <c r="D570" s="40"/>
      <c r="E570" s="496"/>
      <c r="F570" s="994"/>
      <c r="G570" s="995"/>
      <c r="H570" s="995"/>
      <c r="I570" s="995"/>
      <c r="J570" s="995"/>
      <c r="K570" s="995"/>
      <c r="L570" s="995"/>
      <c r="M570" s="995"/>
      <c r="N570" s="996"/>
      <c r="O570" s="40"/>
      <c r="P570" s="295"/>
      <c r="Q570" s="295"/>
      <c r="R570" s="295"/>
      <c r="S570" s="295"/>
      <c r="T570" s="295"/>
      <c r="U570" s="295"/>
      <c r="V570" s="295"/>
      <c r="W570" s="321" t="b">
        <f>W567</f>
        <v>0</v>
      </c>
    </row>
    <row r="571" spans="3:23" s="294" customFormat="1" ht="5.0999999999999996" customHeight="1" x14ac:dyDescent="0.2">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0999999999999996" customHeight="1" x14ac:dyDescent="0.2">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2">
      <c r="C573" s="447"/>
      <c r="D573" s="448" t="s">
        <v>149</v>
      </c>
      <c r="E573" s="1058" t="str">
        <f>Translations!$B$324</f>
        <v>Are measurable heat flows imported from non-ETS installations or entities relevant?</v>
      </c>
      <c r="F573" s="1058"/>
      <c r="G573" s="1058"/>
      <c r="H573" s="1058"/>
      <c r="I573" s="1058"/>
      <c r="J573" s="1058"/>
      <c r="K573" s="1058"/>
      <c r="L573" s="1058"/>
      <c r="M573" s="1048"/>
      <c r="N573" s="1048"/>
      <c r="O573" s="40"/>
      <c r="P573" s="301"/>
      <c r="Q573" s="295"/>
      <c r="R573" s="306"/>
      <c r="S573" s="295"/>
      <c r="T573" s="295"/>
      <c r="U573" s="295"/>
      <c r="V573" s="295"/>
      <c r="W573" s="295"/>
    </row>
    <row r="574" spans="3:23" s="294" customFormat="1" ht="5.0999999999999996" customHeight="1" x14ac:dyDescent="0.2">
      <c r="C574" s="447"/>
      <c r="D574" s="23"/>
      <c r="E574" s="507"/>
      <c r="F574" s="507"/>
      <c r="G574" s="507"/>
      <c r="H574" s="507"/>
      <c r="I574" s="507"/>
      <c r="J574" s="507"/>
      <c r="K574" s="507"/>
      <c r="L574" s="507"/>
      <c r="M574" s="507"/>
      <c r="N574" s="511"/>
      <c r="O574" s="40"/>
      <c r="P574" s="301"/>
      <c r="Q574" s="295"/>
      <c r="R574" s="306"/>
      <c r="S574" s="295"/>
      <c r="T574" s="295"/>
      <c r="U574" s="295"/>
      <c r="V574" s="295"/>
      <c r="W574" s="295"/>
    </row>
    <row r="575" spans="3:23" s="294" customFormat="1" ht="12.75" customHeight="1" x14ac:dyDescent="0.2">
      <c r="C575" s="447"/>
      <c r="D575" s="23"/>
      <c r="E575" s="23"/>
      <c r="F575" s="1059" t="str">
        <f>Translations!$B$257</f>
        <v>Description of the methodology applied</v>
      </c>
      <c r="G575" s="1059"/>
      <c r="H575" s="1059"/>
      <c r="I575" s="1059"/>
      <c r="J575" s="1059"/>
      <c r="K575" s="1059"/>
      <c r="L575" s="1059"/>
      <c r="M575" s="1059"/>
      <c r="N575" s="1060"/>
      <c r="O575" s="40"/>
      <c r="P575" s="301"/>
      <c r="Q575" s="295"/>
      <c r="R575" s="306"/>
      <c r="S575" s="295"/>
      <c r="T575" s="295"/>
      <c r="U575" s="295"/>
      <c r="V575" s="295"/>
      <c r="W575" s="295"/>
    </row>
    <row r="576" spans="3:23" s="294" customFormat="1" ht="5.0999999999999996" customHeight="1" thickBot="1" x14ac:dyDescent="0.25">
      <c r="C576" s="447"/>
      <c r="D576" s="23"/>
      <c r="E576" s="272"/>
      <c r="F576" s="450"/>
      <c r="G576" s="451"/>
      <c r="H576" s="451"/>
      <c r="I576" s="451"/>
      <c r="J576" s="451"/>
      <c r="K576" s="451"/>
      <c r="L576" s="451"/>
      <c r="M576" s="451"/>
      <c r="N576" s="452"/>
      <c r="O576" s="40"/>
      <c r="P576" s="295"/>
      <c r="Q576" s="295"/>
      <c r="R576" s="295"/>
      <c r="S576" s="295"/>
      <c r="T576" s="295"/>
      <c r="U576" s="295"/>
      <c r="V576" s="295"/>
      <c r="W576" s="295"/>
    </row>
    <row r="577" spans="3:23" s="294" customFormat="1" ht="12.75" customHeight="1" x14ac:dyDescent="0.2">
      <c r="C577" s="447"/>
      <c r="D577" s="449"/>
      <c r="E577" s="453"/>
      <c r="F577" s="1026" t="str">
        <f>IF(I511&lt;&gt;"",HYPERLINK("#" &amp; Q577,EUConst_MsgDescription),"")</f>
        <v/>
      </c>
      <c r="G577" s="1004"/>
      <c r="H577" s="1004"/>
      <c r="I577" s="1004"/>
      <c r="J577" s="1004"/>
      <c r="K577" s="1004"/>
      <c r="L577" s="1004"/>
      <c r="M577" s="1004"/>
      <c r="N577" s="1005"/>
      <c r="O577" s="40"/>
      <c r="P577" s="26" t="s">
        <v>481</v>
      </c>
      <c r="Q577" s="477" t="str">
        <f>"#"&amp;ADDRESS(ROW($C$10),COLUMN($C$10))</f>
        <v>#$C$10</v>
      </c>
      <c r="R577" s="295"/>
      <c r="S577" s="295"/>
      <c r="T577" s="295"/>
      <c r="U577" s="295"/>
      <c r="V577" s="295"/>
      <c r="W577" s="318" t="s">
        <v>457</v>
      </c>
    </row>
    <row r="578" spans="3:23" s="294" customFormat="1" ht="5.0999999999999996" customHeight="1" thickBot="1" x14ac:dyDescent="0.25">
      <c r="C578" s="447"/>
      <c r="D578" s="449"/>
      <c r="E578" s="453"/>
      <c r="F578" s="1061"/>
      <c r="G578" s="1062"/>
      <c r="H578" s="1062"/>
      <c r="I578" s="1062"/>
      <c r="J578" s="1062"/>
      <c r="K578" s="1062"/>
      <c r="L578" s="1062"/>
      <c r="M578" s="1062"/>
      <c r="N578" s="1063"/>
      <c r="O578" s="40"/>
      <c r="P578" s="26"/>
      <c r="Q578" s="295"/>
      <c r="R578" s="295"/>
      <c r="S578" s="295"/>
      <c r="T578" s="295"/>
      <c r="U578" s="295"/>
      <c r="V578" s="295"/>
      <c r="W578" s="304"/>
    </row>
    <row r="579" spans="3:23" s="294" customFormat="1" ht="50.1" customHeight="1" thickBot="1" x14ac:dyDescent="0.25">
      <c r="C579" s="447"/>
      <c r="D579" s="23"/>
      <c r="E579" s="23"/>
      <c r="F579" s="994"/>
      <c r="G579" s="995"/>
      <c r="H579" s="995"/>
      <c r="I579" s="995"/>
      <c r="J579" s="995"/>
      <c r="K579" s="995"/>
      <c r="L579" s="995"/>
      <c r="M579" s="995"/>
      <c r="N579" s="996"/>
      <c r="O579" s="40"/>
      <c r="P579" s="301"/>
      <c r="Q579" s="295"/>
      <c r="R579" s="306"/>
      <c r="S579" s="295"/>
      <c r="T579" s="295"/>
      <c r="U579" s="295"/>
      <c r="V579" s="306"/>
      <c r="W579" s="514" t="b">
        <f>OR(W573,AND(M573&lt;&gt;"",M573=FALSE))</f>
        <v>0</v>
      </c>
    </row>
    <row r="580" spans="3:23" s="294" customFormat="1" ht="5.0999999999999996" customHeight="1" x14ac:dyDescent="0.2">
      <c r="C580" s="447"/>
      <c r="D580" s="449"/>
      <c r="E580" s="454"/>
      <c r="F580" s="510"/>
      <c r="G580" s="510"/>
      <c r="H580" s="510"/>
      <c r="I580" s="510"/>
      <c r="J580" s="510"/>
      <c r="K580" s="510"/>
      <c r="L580" s="510"/>
      <c r="M580" s="510"/>
      <c r="N580" s="456"/>
      <c r="O580" s="40"/>
      <c r="P580" s="301"/>
      <c r="Q580" s="295"/>
      <c r="R580" s="306"/>
      <c r="S580" s="295"/>
      <c r="T580" s="295"/>
      <c r="U580" s="295"/>
      <c r="V580" s="306"/>
      <c r="W580" s="306"/>
    </row>
    <row r="581" spans="3:23" s="294" customFormat="1" ht="12.75" customHeight="1" x14ac:dyDescent="0.2">
      <c r="C581" s="457"/>
      <c r="D581" s="458"/>
      <c r="E581" s="458"/>
      <c r="F581" s="458"/>
      <c r="G581" s="458"/>
      <c r="H581" s="458"/>
      <c r="I581" s="458"/>
      <c r="J581" s="458"/>
      <c r="K581" s="458"/>
      <c r="L581" s="458"/>
      <c r="M581" s="458"/>
      <c r="N581" s="459"/>
      <c r="O581" s="40"/>
      <c r="P581" s="295"/>
      <c r="Q581" s="295"/>
      <c r="R581" s="295"/>
      <c r="S581" s="295"/>
      <c r="T581" s="295"/>
      <c r="U581" s="295"/>
      <c r="V581" s="295"/>
      <c r="W581" s="295"/>
    </row>
    <row r="582" spans="3:23" s="294" customFormat="1" ht="15" customHeight="1" x14ac:dyDescent="0.2">
      <c r="C582" s="403"/>
      <c r="D582" s="1064" t="str">
        <f>Translations!$B$329</f>
        <v>Data required for the determination of the benchmark improvement rate pursuant to Article 10a(2) of the Directive</v>
      </c>
      <c r="E582" s="1065"/>
      <c r="F582" s="1065"/>
      <c r="G582" s="1065"/>
      <c r="H582" s="1065"/>
      <c r="I582" s="1065"/>
      <c r="J582" s="1065"/>
      <c r="K582" s="1065"/>
      <c r="L582" s="1065"/>
      <c r="M582" s="1065"/>
      <c r="N582" s="1066"/>
      <c r="O582" s="40"/>
      <c r="P582" s="295"/>
      <c r="Q582" s="295"/>
      <c r="R582" s="295"/>
      <c r="S582" s="295"/>
      <c r="T582" s="295"/>
      <c r="U582" s="295"/>
      <c r="V582" s="295"/>
      <c r="W582" s="295"/>
    </row>
    <row r="583" spans="3:23" s="294" customFormat="1" ht="5.0999999999999996" customHeight="1" x14ac:dyDescent="0.2">
      <c r="C583" s="403"/>
      <c r="D583" s="404"/>
      <c r="E583" s="404"/>
      <c r="F583" s="404"/>
      <c r="G583" s="404"/>
      <c r="H583" s="404"/>
      <c r="I583" s="404"/>
      <c r="J583" s="404"/>
      <c r="K583" s="404"/>
      <c r="L583" s="404"/>
      <c r="M583" s="404"/>
      <c r="N583" s="405"/>
      <c r="O583" s="40"/>
      <c r="P583" s="295"/>
      <c r="Q583" s="295"/>
      <c r="R583" s="295"/>
      <c r="S583" s="295"/>
      <c r="T583" s="295"/>
      <c r="U583" s="295"/>
      <c r="V583" s="295"/>
      <c r="W583" s="295"/>
    </row>
    <row r="584" spans="3:23" s="294" customFormat="1" ht="12.75" customHeight="1" x14ac:dyDescent="0.2">
      <c r="C584" s="403"/>
      <c r="D584" s="406" t="s">
        <v>150</v>
      </c>
      <c r="E584" s="1067" t="str">
        <f>Translations!$B$330</f>
        <v>Directly attributable emissions</v>
      </c>
      <c r="F584" s="1067"/>
      <c r="G584" s="1067"/>
      <c r="H584" s="1067"/>
      <c r="I584" s="1067"/>
      <c r="J584" s="1067"/>
      <c r="K584" s="1067"/>
      <c r="L584" s="1067"/>
      <c r="M584" s="1067"/>
      <c r="N584" s="1068"/>
      <c r="O584" s="40"/>
      <c r="P584" s="295"/>
      <c r="Q584" s="295"/>
      <c r="R584" s="295"/>
      <c r="S584" s="295"/>
      <c r="T584" s="295"/>
      <c r="U584" s="295"/>
      <c r="V584" s="295"/>
      <c r="W584" s="295"/>
    </row>
    <row r="585" spans="3:23" s="294" customFormat="1" ht="12.75" customHeight="1" x14ac:dyDescent="0.2">
      <c r="C585" s="403"/>
      <c r="D585" s="407" t="s">
        <v>152</v>
      </c>
      <c r="E585" s="1047" t="str">
        <f>Translations!$B$331</f>
        <v>Attribution of directly attributable emissions</v>
      </c>
      <c r="F585" s="1047"/>
      <c r="G585" s="1047"/>
      <c r="H585" s="1047"/>
      <c r="I585" s="1047"/>
      <c r="J585" s="1047"/>
      <c r="K585" s="1047"/>
      <c r="L585" s="1047"/>
      <c r="M585" s="1047"/>
      <c r="N585" s="1049"/>
      <c r="O585" s="40"/>
      <c r="P585" s="301"/>
      <c r="Q585" s="295"/>
      <c r="R585" s="295"/>
      <c r="S585" s="295"/>
      <c r="T585" s="21"/>
      <c r="U585" s="295"/>
      <c r="V585" s="295"/>
      <c r="W585" s="295"/>
    </row>
    <row r="586" spans="3:23" s="294" customFormat="1" ht="5.0999999999999996" customHeight="1" x14ac:dyDescent="0.2">
      <c r="C586" s="403"/>
      <c r="D586" s="404"/>
      <c r="E586" s="1016"/>
      <c r="F586" s="1017"/>
      <c r="G586" s="1017"/>
      <c r="H586" s="1017"/>
      <c r="I586" s="1017"/>
      <c r="J586" s="1017"/>
      <c r="K586" s="1017"/>
      <c r="L586" s="1017"/>
      <c r="M586" s="1017"/>
      <c r="N586" s="1018"/>
      <c r="O586" s="40"/>
      <c r="P586" s="295"/>
      <c r="Q586" s="295"/>
      <c r="R586" s="295"/>
      <c r="S586" s="295"/>
      <c r="T586" s="295"/>
      <c r="U586" s="295"/>
      <c r="V586" s="295"/>
      <c r="W586" s="295"/>
    </row>
    <row r="587" spans="3:23" s="294" customFormat="1" ht="12.75" customHeight="1" x14ac:dyDescent="0.2">
      <c r="C587" s="403"/>
      <c r="D587" s="407"/>
      <c r="E587" s="412"/>
      <c r="F587" s="1026" t="str">
        <f>IF(I511&lt;&gt;"",HYPERLINK("#" &amp; Q587,EUConst_MsgDescription),"")</f>
        <v/>
      </c>
      <c r="G587" s="1004"/>
      <c r="H587" s="1004"/>
      <c r="I587" s="1004"/>
      <c r="J587" s="1004"/>
      <c r="K587" s="1004"/>
      <c r="L587" s="1004"/>
      <c r="M587" s="1004"/>
      <c r="N587" s="1005"/>
      <c r="O587" s="40"/>
      <c r="P587" s="26" t="s">
        <v>481</v>
      </c>
      <c r="Q587" s="477" t="str">
        <f>"#"&amp;ADDRESS(ROW($C$10),COLUMN($C$10))</f>
        <v>#$C$10</v>
      </c>
      <c r="R587" s="295"/>
      <c r="S587" s="295"/>
      <c r="T587" s="295"/>
      <c r="U587" s="295"/>
      <c r="V587" s="295"/>
      <c r="W587" s="295"/>
    </row>
    <row r="588" spans="3:23" s="294" customFormat="1" ht="5.0999999999999996" customHeight="1" x14ac:dyDescent="0.2">
      <c r="C588" s="403"/>
      <c r="D588" s="407"/>
      <c r="E588" s="413"/>
      <c r="F588" s="1027"/>
      <c r="G588" s="1027"/>
      <c r="H588" s="1027"/>
      <c r="I588" s="1027"/>
      <c r="J588" s="1027"/>
      <c r="K588" s="1027"/>
      <c r="L588" s="1027"/>
      <c r="M588" s="1027"/>
      <c r="N588" s="1028"/>
      <c r="O588" s="40"/>
      <c r="P588" s="301"/>
      <c r="Q588" s="295"/>
      <c r="R588" s="295"/>
      <c r="S588" s="295"/>
      <c r="T588" s="295"/>
      <c r="U588" s="295"/>
      <c r="V588" s="295"/>
      <c r="W588" s="295"/>
    </row>
    <row r="589" spans="3:23" s="294" customFormat="1" ht="50.1" customHeight="1" x14ac:dyDescent="0.2">
      <c r="C589" s="403"/>
      <c r="D589" s="404"/>
      <c r="E589" s="404"/>
      <c r="F589" s="1006"/>
      <c r="G589" s="1007"/>
      <c r="H589" s="1007"/>
      <c r="I589" s="1007"/>
      <c r="J589" s="1007"/>
      <c r="K589" s="1007"/>
      <c r="L589" s="1007"/>
      <c r="M589" s="1007"/>
      <c r="N589" s="1008"/>
      <c r="O589" s="40"/>
      <c r="P589" s="295"/>
      <c r="Q589" s="295"/>
      <c r="R589" s="295"/>
      <c r="S589" s="295"/>
      <c r="T589" s="295"/>
      <c r="U589" s="295"/>
      <c r="V589" s="295"/>
      <c r="W589" s="295"/>
    </row>
    <row r="590" spans="3:23" s="294" customFormat="1" ht="5.0999999999999996" customHeight="1" x14ac:dyDescent="0.2">
      <c r="C590" s="403"/>
      <c r="D590" s="404"/>
      <c r="E590" s="404"/>
      <c r="F590" s="404"/>
      <c r="G590" s="404"/>
      <c r="H590" s="404"/>
      <c r="I590" s="404"/>
      <c r="J590" s="404"/>
      <c r="K590" s="404"/>
      <c r="L590" s="404"/>
      <c r="M590" s="404"/>
      <c r="N590" s="405"/>
      <c r="O590" s="40"/>
      <c r="P590" s="295"/>
      <c r="Q590" s="295"/>
      <c r="R590" s="295"/>
      <c r="S590" s="295"/>
      <c r="T590" s="295"/>
      <c r="U590" s="295"/>
      <c r="V590" s="295"/>
      <c r="W590" s="295"/>
    </row>
    <row r="591" spans="3:23" s="294" customFormat="1" ht="12.75" customHeight="1" x14ac:dyDescent="0.2">
      <c r="C591" s="403"/>
      <c r="D591" s="404"/>
      <c r="E591" s="404"/>
      <c r="F591" s="1029" t="str">
        <f>Translations!$B$210</f>
        <v>Reference to external files, if relevant</v>
      </c>
      <c r="G591" s="1029"/>
      <c r="H591" s="1029"/>
      <c r="I591" s="1029"/>
      <c r="J591" s="1029"/>
      <c r="K591" s="934"/>
      <c r="L591" s="934"/>
      <c r="M591" s="934"/>
      <c r="N591" s="934"/>
      <c r="O591" s="40"/>
      <c r="P591" s="295"/>
      <c r="Q591" s="295"/>
      <c r="R591" s="295"/>
      <c r="S591" s="295"/>
      <c r="T591" s="295"/>
      <c r="U591" s="295"/>
      <c r="V591" s="295"/>
      <c r="W591" s="295"/>
    </row>
    <row r="592" spans="3:23" s="294" customFormat="1" ht="5.0999999999999996" customHeight="1" x14ac:dyDescent="0.2">
      <c r="C592" s="403"/>
      <c r="D592" s="404"/>
      <c r="E592" s="404"/>
      <c r="F592" s="414"/>
      <c r="G592" s="414"/>
      <c r="H592" s="414"/>
      <c r="I592" s="414"/>
      <c r="J592" s="414"/>
      <c r="K592" s="414"/>
      <c r="L592" s="414"/>
      <c r="M592" s="414"/>
      <c r="N592" s="415"/>
      <c r="O592" s="40"/>
      <c r="P592" s="295"/>
      <c r="Q592" s="295"/>
      <c r="R592" s="295"/>
      <c r="S592" s="295"/>
      <c r="T592" s="295"/>
      <c r="U592" s="295"/>
      <c r="V592" s="295"/>
      <c r="W592" s="295"/>
    </row>
    <row r="593" spans="1:23" ht="12.75" customHeight="1" x14ac:dyDescent="0.2">
      <c r="C593" s="403"/>
      <c r="D593" s="407" t="s">
        <v>153</v>
      </c>
      <c r="E593" s="1047" t="str">
        <f>Translations!$B$337</f>
        <v>Are further internal source streams relevant?</v>
      </c>
      <c r="F593" s="1047"/>
      <c r="G593" s="1047"/>
      <c r="H593" s="1047"/>
      <c r="I593" s="1047"/>
      <c r="J593" s="1047"/>
      <c r="K593" s="1047"/>
      <c r="L593" s="1047"/>
      <c r="M593" s="1048"/>
      <c r="N593" s="1048"/>
      <c r="P593" s="301"/>
      <c r="T593" s="21"/>
    </row>
    <row r="594" spans="1:23" ht="5.0999999999999996" customHeight="1" x14ac:dyDescent="0.2">
      <c r="C594" s="403"/>
      <c r="D594" s="404"/>
      <c r="E594" s="1016"/>
      <c r="F594" s="1016"/>
      <c r="G594" s="1016"/>
      <c r="H594" s="1016"/>
      <c r="I594" s="1016"/>
      <c r="J594" s="1016"/>
      <c r="K594" s="1016"/>
      <c r="L594" s="1016"/>
      <c r="M594" s="1016"/>
      <c r="N594" s="1057"/>
    </row>
    <row r="595" spans="1:23" ht="25.5" customHeight="1" thickBot="1" x14ac:dyDescent="0.25">
      <c r="C595" s="403"/>
      <c r="D595" s="404"/>
      <c r="E595" s="404"/>
      <c r="F595" s="404"/>
      <c r="G595" s="404"/>
      <c r="H595" s="404"/>
      <c r="I595" s="1044" t="str">
        <f>Translations!$B$254</f>
        <v>Data source</v>
      </c>
      <c r="J595" s="1044"/>
      <c r="K595" s="1044" t="str">
        <f>Translations!$B$255</f>
        <v>Other data source (if applicable)</v>
      </c>
      <c r="L595" s="1044"/>
      <c r="M595" s="1044" t="str">
        <f>Translations!$B$255</f>
        <v>Other data source (if applicable)</v>
      </c>
      <c r="N595" s="1044"/>
      <c r="P595" s="301"/>
      <c r="W595" s="295" t="s">
        <v>457</v>
      </c>
    </row>
    <row r="596" spans="1:23" ht="12.75" customHeight="1" x14ac:dyDescent="0.2">
      <c r="C596" s="403"/>
      <c r="D596" s="407"/>
      <c r="E596" s="412" t="s">
        <v>908</v>
      </c>
      <c r="F596" s="1051" t="str">
        <f>Translations!$B$342</f>
        <v>Amounts imported or exported</v>
      </c>
      <c r="G596" s="1055"/>
      <c r="H596" s="1055"/>
      <c r="I596" s="1056"/>
      <c r="J596" s="1056"/>
      <c r="K596" s="1002"/>
      <c r="L596" s="1002"/>
      <c r="M596" s="1002"/>
      <c r="N596" s="1002"/>
      <c r="W596" s="302" t="b">
        <f>AND(M593&lt;&gt;"",M593=FALSE)</f>
        <v>0</v>
      </c>
    </row>
    <row r="597" spans="1:23" ht="12.75" customHeight="1" x14ac:dyDescent="0.2">
      <c r="C597" s="403"/>
      <c r="D597" s="407"/>
      <c r="E597" s="412" t="s">
        <v>909</v>
      </c>
      <c r="F597" s="1051" t="str">
        <f>Translations!$B$256</f>
        <v>Energy content</v>
      </c>
      <c r="G597" s="1055"/>
      <c r="H597" s="1055"/>
      <c r="I597" s="1056"/>
      <c r="J597" s="1056"/>
      <c r="K597" s="1002"/>
      <c r="L597" s="1002"/>
      <c r="M597" s="1002"/>
      <c r="N597" s="1002"/>
      <c r="W597" s="324" t="b">
        <f>W596</f>
        <v>0</v>
      </c>
    </row>
    <row r="598" spans="1:23" ht="12.75" customHeight="1" x14ac:dyDescent="0.2">
      <c r="C598" s="403"/>
      <c r="D598" s="407"/>
      <c r="E598" s="412" t="s">
        <v>910</v>
      </c>
      <c r="F598" s="1050" t="str">
        <f>Translations!$B$343</f>
        <v>Emission factor or carbon content</v>
      </c>
      <c r="G598" s="1050"/>
      <c r="H598" s="1051"/>
      <c r="I598" s="977"/>
      <c r="J598" s="984"/>
      <c r="K598" s="979"/>
      <c r="L598" s="981"/>
      <c r="M598" s="979"/>
      <c r="N598" s="981"/>
      <c r="W598" s="324" t="b">
        <f>W597</f>
        <v>0</v>
      </c>
    </row>
    <row r="599" spans="1:23" ht="12.75" customHeight="1" x14ac:dyDescent="0.2">
      <c r="C599" s="403"/>
      <c r="D599" s="407"/>
      <c r="E599" s="412" t="s">
        <v>911</v>
      </c>
      <c r="F599" s="1050" t="str">
        <f>Translations!$B$344</f>
        <v>Biomass content</v>
      </c>
      <c r="G599" s="1050"/>
      <c r="H599" s="1051"/>
      <c r="I599" s="977"/>
      <c r="J599" s="984"/>
      <c r="K599" s="979"/>
      <c r="L599" s="981"/>
      <c r="M599" s="979"/>
      <c r="N599" s="981"/>
      <c r="W599" s="324" t="b">
        <f>W598</f>
        <v>0</v>
      </c>
    </row>
    <row r="600" spans="1:23" ht="5.0999999999999996" customHeight="1" x14ac:dyDescent="0.2">
      <c r="C600" s="403"/>
      <c r="D600" s="407"/>
      <c r="E600" s="404"/>
      <c r="F600" s="404"/>
      <c r="G600" s="404"/>
      <c r="H600" s="404"/>
      <c r="I600" s="404"/>
      <c r="J600" s="404"/>
      <c r="K600" s="404"/>
      <c r="L600" s="404"/>
      <c r="M600" s="404"/>
      <c r="N600" s="405"/>
      <c r="P600" s="301"/>
      <c r="W600" s="304"/>
    </row>
    <row r="601" spans="1:23" ht="12.75" customHeight="1" x14ac:dyDescent="0.2">
      <c r="C601" s="403"/>
      <c r="D601" s="407"/>
      <c r="E601" s="412" t="s">
        <v>912</v>
      </c>
      <c r="F601" s="1013" t="str">
        <f>Translations!$B$257</f>
        <v>Description of the methodology applied</v>
      </c>
      <c r="G601" s="1013"/>
      <c r="H601" s="1013"/>
      <c r="I601" s="1013"/>
      <c r="J601" s="1013"/>
      <c r="K601" s="1013"/>
      <c r="L601" s="1013"/>
      <c r="M601" s="1013"/>
      <c r="N601" s="1014"/>
      <c r="P601" s="301"/>
      <c r="W601" s="304"/>
    </row>
    <row r="602" spans="1:23" ht="5.0999999999999996" customHeight="1" x14ac:dyDescent="0.2">
      <c r="C602" s="403"/>
      <c r="D602" s="404"/>
      <c r="E602" s="408"/>
      <c r="F602" s="503"/>
      <c r="G602" s="504"/>
      <c r="H602" s="504"/>
      <c r="I602" s="504"/>
      <c r="J602" s="504"/>
      <c r="K602" s="504"/>
      <c r="L602" s="504"/>
      <c r="M602" s="504"/>
      <c r="N602" s="505"/>
      <c r="W602" s="304"/>
    </row>
    <row r="603" spans="1:23" ht="12.75" customHeight="1" x14ac:dyDescent="0.2">
      <c r="C603" s="403"/>
      <c r="D603" s="407"/>
      <c r="E603" s="412"/>
      <c r="F603" s="1026" t="str">
        <f>IF(I511&lt;&gt;"",HYPERLINK("#" &amp; Q603,EUConst_MsgDescription),"")</f>
        <v/>
      </c>
      <c r="G603" s="1004"/>
      <c r="H603" s="1004"/>
      <c r="I603" s="1004"/>
      <c r="J603" s="1004"/>
      <c r="K603" s="1004"/>
      <c r="L603" s="1004"/>
      <c r="M603" s="1004"/>
      <c r="N603" s="1005"/>
      <c r="P603" s="26" t="s">
        <v>481</v>
      </c>
      <c r="Q603" s="477" t="str">
        <f>"#"&amp;ADDRESS(ROW($C$10),COLUMN($C$10))</f>
        <v>#$C$10</v>
      </c>
      <c r="W603" s="304"/>
    </row>
    <row r="604" spans="1:23" ht="5.0999999999999996" customHeight="1" x14ac:dyDescent="0.2">
      <c r="C604" s="403"/>
      <c r="D604" s="407"/>
      <c r="E604" s="413"/>
      <c r="F604" s="1027"/>
      <c r="G604" s="1027"/>
      <c r="H604" s="1027"/>
      <c r="I604" s="1027"/>
      <c r="J604" s="1027"/>
      <c r="K604" s="1027"/>
      <c r="L604" s="1027"/>
      <c r="M604" s="1027"/>
      <c r="N604" s="1028"/>
      <c r="P604" s="301"/>
      <c r="W604" s="304"/>
    </row>
    <row r="605" spans="1:23" s="299" customFormat="1" ht="50.1" customHeight="1" x14ac:dyDescent="0.2">
      <c r="A605" s="298"/>
      <c r="B605" s="14"/>
      <c r="C605" s="403"/>
      <c r="D605" s="413"/>
      <c r="E605" s="413"/>
      <c r="F605" s="994"/>
      <c r="G605" s="995"/>
      <c r="H605" s="995"/>
      <c r="I605" s="995"/>
      <c r="J605" s="995"/>
      <c r="K605" s="995"/>
      <c r="L605" s="995"/>
      <c r="M605" s="995"/>
      <c r="N605" s="996"/>
      <c r="O605" s="40"/>
      <c r="P605" s="305"/>
      <c r="Q605" s="306"/>
      <c r="R605" s="306"/>
      <c r="S605" s="295"/>
      <c r="T605" s="295"/>
      <c r="U605" s="306"/>
      <c r="V605" s="306"/>
      <c r="W605" s="307" t="b">
        <f>W599</f>
        <v>0</v>
      </c>
    </row>
    <row r="606" spans="1:23" ht="5.0999999999999996" customHeight="1" x14ac:dyDescent="0.2">
      <c r="C606" s="403"/>
      <c r="D606" s="407"/>
      <c r="E606" s="404"/>
      <c r="F606" s="404"/>
      <c r="G606" s="404"/>
      <c r="H606" s="404"/>
      <c r="I606" s="404"/>
      <c r="J606" s="404"/>
      <c r="K606" s="404"/>
      <c r="L606" s="404"/>
      <c r="M606" s="404"/>
      <c r="N606" s="405"/>
      <c r="W606" s="304"/>
    </row>
    <row r="607" spans="1:23" ht="12.75" customHeight="1" thickBot="1" x14ac:dyDescent="0.25">
      <c r="C607" s="403"/>
      <c r="D607" s="407"/>
      <c r="E607" s="412"/>
      <c r="F607" s="1029" t="str">
        <f>Translations!$B$210</f>
        <v>Reference to external files, if relevant</v>
      </c>
      <c r="G607" s="1029"/>
      <c r="H607" s="1029"/>
      <c r="I607" s="1029"/>
      <c r="J607" s="1029"/>
      <c r="K607" s="934"/>
      <c r="L607" s="934"/>
      <c r="M607" s="934"/>
      <c r="N607" s="934"/>
      <c r="W607" s="311" t="b">
        <f>W605</f>
        <v>0</v>
      </c>
    </row>
    <row r="608" spans="1:23" ht="5.0999999999999996" customHeight="1" x14ac:dyDescent="0.2">
      <c r="C608" s="403"/>
      <c r="D608" s="407"/>
      <c r="E608" s="404"/>
      <c r="F608" s="404"/>
      <c r="G608" s="404"/>
      <c r="H608" s="404"/>
      <c r="I608" s="404"/>
      <c r="J608" s="404"/>
      <c r="K608" s="404"/>
      <c r="L608" s="404"/>
      <c r="M608" s="404"/>
      <c r="N608" s="405"/>
      <c r="P608" s="301"/>
    </row>
    <row r="609" spans="3:23" s="294" customFormat="1" ht="12.75" customHeight="1" thickBot="1" x14ac:dyDescent="0.25">
      <c r="C609" s="403"/>
      <c r="D609" s="407" t="s">
        <v>154</v>
      </c>
      <c r="E609" s="1047" t="str">
        <f>Translations!$B$345</f>
        <v>Is transferred CO2 imported or exported relevant?</v>
      </c>
      <c r="F609" s="1047"/>
      <c r="G609" s="1047"/>
      <c r="H609" s="1047"/>
      <c r="I609" s="1047"/>
      <c r="J609" s="1047"/>
      <c r="K609" s="1047"/>
      <c r="L609" s="1047"/>
      <c r="M609" s="1048"/>
      <c r="N609" s="1048"/>
      <c r="O609" s="40"/>
      <c r="P609" s="301"/>
      <c r="Q609" s="295"/>
      <c r="R609" s="295"/>
      <c r="S609" s="295"/>
      <c r="T609" s="21"/>
      <c r="U609" s="295"/>
      <c r="V609" s="295"/>
      <c r="W609" s="295"/>
    </row>
    <row r="610" spans="3:23" s="294" customFormat="1" ht="5.0999999999999996" customHeight="1" thickBot="1" x14ac:dyDescent="0.25">
      <c r="C610" s="403"/>
      <c r="D610" s="404"/>
      <c r="E610" s="1016"/>
      <c r="F610" s="1017"/>
      <c r="G610" s="1017"/>
      <c r="H610" s="1017"/>
      <c r="I610" s="1017"/>
      <c r="J610" s="1017"/>
      <c r="K610" s="1017"/>
      <c r="L610" s="1017"/>
      <c r="M610" s="1017"/>
      <c r="N610" s="1018"/>
      <c r="O610" s="40"/>
      <c r="P610" s="295"/>
      <c r="Q610" s="295"/>
      <c r="R610" s="295"/>
      <c r="S610" s="295"/>
      <c r="T610" s="295"/>
      <c r="U610" s="295"/>
      <c r="V610" s="295"/>
      <c r="W610" s="318" t="s">
        <v>457</v>
      </c>
    </row>
    <row r="611" spans="3:23" s="294" customFormat="1" ht="25.5" customHeight="1" x14ac:dyDescent="0.2">
      <c r="C611" s="403"/>
      <c r="D611" s="404"/>
      <c r="E611" s="404"/>
      <c r="F611" s="1006"/>
      <c r="G611" s="1007"/>
      <c r="H611" s="1007"/>
      <c r="I611" s="1007"/>
      <c r="J611" s="1007"/>
      <c r="K611" s="1007"/>
      <c r="L611" s="1007"/>
      <c r="M611" s="1007"/>
      <c r="N611" s="1008"/>
      <c r="O611" s="40"/>
      <c r="P611" s="295"/>
      <c r="Q611" s="295"/>
      <c r="R611" s="295"/>
      <c r="S611" s="295"/>
      <c r="T611" s="295"/>
      <c r="U611" s="295"/>
      <c r="V611" s="295"/>
      <c r="W611" s="302" t="b">
        <f>AND(M609&lt;&gt;"",M609=FALSE)</f>
        <v>0</v>
      </c>
    </row>
    <row r="612" spans="3:23" s="294" customFormat="1" ht="5.0999999999999996" customHeight="1" x14ac:dyDescent="0.2">
      <c r="C612" s="403"/>
      <c r="D612" s="404"/>
      <c r="E612" s="404"/>
      <c r="F612" s="404"/>
      <c r="G612" s="404"/>
      <c r="H612" s="404"/>
      <c r="I612" s="404"/>
      <c r="J612" s="404"/>
      <c r="K612" s="404"/>
      <c r="L612" s="404"/>
      <c r="M612" s="404"/>
      <c r="N612" s="405"/>
      <c r="O612" s="40"/>
      <c r="P612" s="295"/>
      <c r="Q612" s="295"/>
      <c r="R612" s="295"/>
      <c r="S612" s="295"/>
      <c r="T612" s="295"/>
      <c r="U612" s="295"/>
      <c r="V612" s="295"/>
      <c r="W612" s="304"/>
    </row>
    <row r="613" spans="3:23" s="294" customFormat="1" ht="12.75" customHeight="1" thickBot="1" x14ac:dyDescent="0.25">
      <c r="C613" s="403"/>
      <c r="D613" s="404"/>
      <c r="E613" s="404"/>
      <c r="F613" s="1029" t="str">
        <f>Translations!$B$210</f>
        <v>Reference to external files, if relevant</v>
      </c>
      <c r="G613" s="1029"/>
      <c r="H613" s="1029"/>
      <c r="I613" s="1029"/>
      <c r="J613" s="1029"/>
      <c r="K613" s="934"/>
      <c r="L613" s="934"/>
      <c r="M613" s="934"/>
      <c r="N613" s="934"/>
      <c r="O613" s="40"/>
      <c r="P613" s="295"/>
      <c r="Q613" s="295"/>
      <c r="R613" s="295"/>
      <c r="S613" s="295"/>
      <c r="T613" s="295"/>
      <c r="U613" s="295"/>
      <c r="V613" s="295"/>
      <c r="W613" s="326" t="b">
        <f>W611</f>
        <v>0</v>
      </c>
    </row>
    <row r="614" spans="3:23" s="294" customFormat="1" ht="5.0999999999999996" customHeight="1" x14ac:dyDescent="0.2">
      <c r="C614" s="403"/>
      <c r="D614" s="407"/>
      <c r="E614" s="404"/>
      <c r="F614" s="404"/>
      <c r="G614" s="404"/>
      <c r="H614" s="404"/>
      <c r="I614" s="404"/>
      <c r="J614" s="404"/>
      <c r="K614" s="404"/>
      <c r="L614" s="404"/>
      <c r="M614" s="404"/>
      <c r="N614" s="405"/>
      <c r="O614" s="40"/>
      <c r="P614" s="295"/>
      <c r="Q614" s="295"/>
      <c r="R614" s="295"/>
      <c r="S614" s="295"/>
      <c r="T614" s="295"/>
      <c r="U614" s="295"/>
      <c r="V614" s="295"/>
      <c r="W614" s="295"/>
    </row>
    <row r="615" spans="3:23" s="294" customFormat="1" ht="5.0999999999999996" customHeight="1" x14ac:dyDescent="0.2">
      <c r="C615" s="400"/>
      <c r="D615" s="416"/>
      <c r="E615" s="401"/>
      <c r="F615" s="401"/>
      <c r="G615" s="401"/>
      <c r="H615" s="401"/>
      <c r="I615" s="401"/>
      <c r="J615" s="401"/>
      <c r="K615" s="401"/>
      <c r="L615" s="401"/>
      <c r="M615" s="401"/>
      <c r="N615" s="402"/>
      <c r="O615" s="40"/>
      <c r="P615" s="295"/>
      <c r="Q615" s="295"/>
      <c r="R615" s="295"/>
      <c r="S615" s="295"/>
      <c r="T615" s="295"/>
      <c r="U615" s="295"/>
      <c r="V615" s="295"/>
      <c r="W615" s="295"/>
    </row>
    <row r="616" spans="3:23" s="294" customFormat="1" ht="12.75" customHeight="1" x14ac:dyDescent="0.2">
      <c r="C616" s="403"/>
      <c r="D616" s="406" t="s">
        <v>151</v>
      </c>
      <c r="E616" s="1045" t="str">
        <f>Translations!$B$347</f>
        <v>Fuel input to this sub-installation and relevant emission factor</v>
      </c>
      <c r="F616" s="1045"/>
      <c r="G616" s="1045"/>
      <c r="H616" s="1045"/>
      <c r="I616" s="1045"/>
      <c r="J616" s="1045"/>
      <c r="K616" s="1045"/>
      <c r="L616" s="1045"/>
      <c r="M616" s="1045"/>
      <c r="N616" s="1046"/>
      <c r="O616" s="40"/>
      <c r="P616" s="295"/>
      <c r="Q616" s="295"/>
      <c r="R616" s="295"/>
      <c r="S616" s="295"/>
      <c r="T616" s="295"/>
      <c r="U616" s="295"/>
      <c r="V616" s="295"/>
      <c r="W616" s="295"/>
    </row>
    <row r="617" spans="3:23" s="294" customFormat="1" ht="12.75" customHeight="1" x14ac:dyDescent="0.2">
      <c r="C617" s="403"/>
      <c r="D617" s="407" t="s">
        <v>152</v>
      </c>
      <c r="E617" s="1047" t="str">
        <f>Translations!$B$249</f>
        <v>Information on the methodology applied</v>
      </c>
      <c r="F617" s="1047"/>
      <c r="G617" s="1047"/>
      <c r="H617" s="1047"/>
      <c r="I617" s="1047"/>
      <c r="J617" s="1047"/>
      <c r="K617" s="1047"/>
      <c r="L617" s="1047"/>
      <c r="M617" s="1047"/>
      <c r="N617" s="1049"/>
      <c r="O617" s="40"/>
      <c r="P617" s="301"/>
      <c r="Q617" s="295"/>
      <c r="R617" s="295"/>
      <c r="S617" s="295"/>
      <c r="T617" s="295"/>
      <c r="U617" s="295"/>
      <c r="V617" s="295"/>
      <c r="W617" s="295"/>
    </row>
    <row r="618" spans="3:23" s="294" customFormat="1" ht="25.5" customHeight="1" x14ac:dyDescent="0.2">
      <c r="C618" s="403"/>
      <c r="D618" s="404"/>
      <c r="E618" s="404"/>
      <c r="F618" s="426"/>
      <c r="G618" s="404"/>
      <c r="H618" s="404"/>
      <c r="I618" s="1044" t="str">
        <f>Translations!$B$254</f>
        <v>Data source</v>
      </c>
      <c r="J618" s="1044"/>
      <c r="K618" s="1044" t="str">
        <f>Translations!$B$255</f>
        <v>Other data source (if applicable)</v>
      </c>
      <c r="L618" s="1044"/>
      <c r="M618" s="1044" t="str">
        <f>Translations!$B$255</f>
        <v>Other data source (if applicable)</v>
      </c>
      <c r="N618" s="1044"/>
      <c r="O618" s="40"/>
      <c r="P618" s="295"/>
      <c r="Q618" s="295"/>
      <c r="R618" s="295"/>
      <c r="S618" s="295"/>
      <c r="T618" s="295"/>
      <c r="U618" s="295"/>
      <c r="V618" s="295"/>
      <c r="W618" s="295"/>
    </row>
    <row r="619" spans="3:23" s="294" customFormat="1" ht="12.75" customHeight="1" x14ac:dyDescent="0.2">
      <c r="C619" s="403"/>
      <c r="D619" s="407"/>
      <c r="E619" s="412" t="s">
        <v>908</v>
      </c>
      <c r="F619" s="1050" t="str">
        <f>Translations!$B$231</f>
        <v>Fuel input</v>
      </c>
      <c r="G619" s="1050"/>
      <c r="H619" s="1051"/>
      <c r="I619" s="977"/>
      <c r="J619" s="978"/>
      <c r="K619" s="979"/>
      <c r="L619" s="980"/>
      <c r="M619" s="979"/>
      <c r="N619" s="981"/>
      <c r="O619" s="40"/>
      <c r="P619" s="295"/>
      <c r="Q619" s="295"/>
      <c r="R619" s="295"/>
      <c r="S619" s="295"/>
      <c r="T619" s="295"/>
      <c r="U619" s="295"/>
      <c r="V619" s="295"/>
      <c r="W619" s="295"/>
    </row>
    <row r="620" spans="3:23" s="294" customFormat="1" ht="12.75" customHeight="1" x14ac:dyDescent="0.2">
      <c r="C620" s="403"/>
      <c r="D620" s="407"/>
      <c r="E620" s="412" t="s">
        <v>909</v>
      </c>
      <c r="F620" s="1050" t="str">
        <f>Translations!$B$353</f>
        <v>Weighted emission factor</v>
      </c>
      <c r="G620" s="1050"/>
      <c r="H620" s="1051"/>
      <c r="I620" s="977"/>
      <c r="J620" s="978"/>
      <c r="K620" s="979"/>
      <c r="L620" s="980"/>
      <c r="M620" s="979"/>
      <c r="N620" s="981"/>
      <c r="O620" s="40"/>
      <c r="P620" s="295"/>
      <c r="Q620" s="295"/>
      <c r="R620" s="295"/>
      <c r="S620" s="295"/>
      <c r="T620" s="295"/>
      <c r="U620" s="295"/>
      <c r="V620" s="295"/>
      <c r="W620" s="295"/>
    </row>
    <row r="621" spans="3:23" s="294" customFormat="1" ht="5.0999999999999996" customHeight="1" x14ac:dyDescent="0.2">
      <c r="C621" s="403"/>
      <c r="D621" s="407"/>
      <c r="E621" s="404"/>
      <c r="F621" s="404"/>
      <c r="G621" s="404"/>
      <c r="H621" s="404"/>
      <c r="I621" s="404"/>
      <c r="J621" s="404"/>
      <c r="K621" s="404"/>
      <c r="L621" s="404"/>
      <c r="M621" s="404"/>
      <c r="N621" s="405"/>
      <c r="O621" s="40"/>
      <c r="P621" s="295"/>
      <c r="Q621" s="295"/>
      <c r="R621" s="295"/>
      <c r="S621" s="295"/>
      <c r="T621" s="295"/>
      <c r="U621" s="295"/>
      <c r="V621" s="295"/>
      <c r="W621" s="295"/>
    </row>
    <row r="622" spans="3:23" s="294" customFormat="1" ht="12.75" customHeight="1" x14ac:dyDescent="0.2">
      <c r="C622" s="403"/>
      <c r="D622" s="407"/>
      <c r="E622" s="412" t="s">
        <v>910</v>
      </c>
      <c r="F622" s="1013" t="str">
        <f>Translations!$B$257</f>
        <v>Description of the methodology applied</v>
      </c>
      <c r="G622" s="1013"/>
      <c r="H622" s="1013"/>
      <c r="I622" s="1013"/>
      <c r="J622" s="1013"/>
      <c r="K622" s="1013"/>
      <c r="L622" s="1013"/>
      <c r="M622" s="1013"/>
      <c r="N622" s="1014"/>
      <c r="O622" s="40"/>
      <c r="P622" s="295"/>
      <c r="Q622" s="295"/>
      <c r="R622" s="295"/>
      <c r="S622" s="295"/>
      <c r="T622" s="295"/>
      <c r="U622" s="295"/>
      <c r="V622" s="295"/>
      <c r="W622" s="295"/>
    </row>
    <row r="623" spans="3:23" s="294" customFormat="1" ht="5.0999999999999996" customHeight="1" x14ac:dyDescent="0.2">
      <c r="C623" s="403"/>
      <c r="D623" s="404"/>
      <c r="E623" s="408"/>
      <c r="F623" s="423"/>
      <c r="G623" s="424"/>
      <c r="H623" s="424"/>
      <c r="I623" s="424"/>
      <c r="J623" s="424"/>
      <c r="K623" s="424"/>
      <c r="L623" s="424"/>
      <c r="M623" s="424"/>
      <c r="N623" s="425"/>
      <c r="O623" s="40"/>
      <c r="P623" s="295"/>
      <c r="Q623" s="295"/>
      <c r="R623" s="295"/>
      <c r="S623" s="295"/>
      <c r="T623" s="295"/>
      <c r="U623" s="295"/>
      <c r="V623" s="295"/>
      <c r="W623" s="295"/>
    </row>
    <row r="624" spans="3:23" s="294" customFormat="1" ht="12.75" customHeight="1" x14ac:dyDescent="0.2">
      <c r="C624" s="403"/>
      <c r="D624" s="407"/>
      <c r="E624" s="412"/>
      <c r="F624" s="1026" t="str">
        <f>IF(I511&lt;&gt;"",HYPERLINK("#" &amp; Q624,EUConst_MsgDescription),"")</f>
        <v/>
      </c>
      <c r="G624" s="1004"/>
      <c r="H624" s="1004"/>
      <c r="I624" s="1004"/>
      <c r="J624" s="1004"/>
      <c r="K624" s="1004"/>
      <c r="L624" s="1004"/>
      <c r="M624" s="1004"/>
      <c r="N624" s="1005"/>
      <c r="O624" s="40"/>
      <c r="P624" s="26" t="s">
        <v>481</v>
      </c>
      <c r="Q624" s="477" t="str">
        <f>"#"&amp;ADDRESS(ROW($C$10),COLUMN($C$10))</f>
        <v>#$C$10</v>
      </c>
      <c r="R624" s="295"/>
      <c r="S624" s="295"/>
      <c r="T624" s="295"/>
      <c r="U624" s="295"/>
      <c r="V624" s="295"/>
      <c r="W624" s="295"/>
    </row>
    <row r="625" spans="3:23" s="294" customFormat="1" ht="5.0999999999999996" customHeight="1" x14ac:dyDescent="0.2">
      <c r="C625" s="403"/>
      <c r="D625" s="407"/>
      <c r="E625" s="413"/>
      <c r="F625" s="1027"/>
      <c r="G625" s="1027"/>
      <c r="H625" s="1027"/>
      <c r="I625" s="1027"/>
      <c r="J625" s="1027"/>
      <c r="K625" s="1027"/>
      <c r="L625" s="1027"/>
      <c r="M625" s="1027"/>
      <c r="N625" s="1028"/>
      <c r="O625" s="40"/>
      <c r="P625" s="301"/>
      <c r="Q625" s="295"/>
      <c r="R625" s="295"/>
      <c r="S625" s="295"/>
      <c r="T625" s="295"/>
      <c r="U625" s="295"/>
      <c r="V625" s="295"/>
      <c r="W625" s="295"/>
    </row>
    <row r="626" spans="3:23" s="294" customFormat="1" ht="50.1" customHeight="1" x14ac:dyDescent="0.2">
      <c r="C626" s="403"/>
      <c r="D626" s="413"/>
      <c r="E626" s="413"/>
      <c r="F626" s="994"/>
      <c r="G626" s="995"/>
      <c r="H626" s="995"/>
      <c r="I626" s="995"/>
      <c r="J626" s="995"/>
      <c r="K626" s="995"/>
      <c r="L626" s="995"/>
      <c r="M626" s="995"/>
      <c r="N626" s="996"/>
      <c r="O626" s="40"/>
      <c r="P626" s="295"/>
      <c r="Q626" s="295"/>
      <c r="R626" s="295"/>
      <c r="S626" s="295"/>
      <c r="T626" s="295"/>
      <c r="U626" s="295"/>
      <c r="V626" s="295"/>
      <c r="W626" s="295"/>
    </row>
    <row r="627" spans="3:23" s="294" customFormat="1" ht="5.0999999999999996" customHeight="1" thickBot="1" x14ac:dyDescent="0.25">
      <c r="C627" s="403"/>
      <c r="D627" s="407"/>
      <c r="E627" s="404"/>
      <c r="F627" s="404"/>
      <c r="G627" s="404"/>
      <c r="H627" s="404"/>
      <c r="I627" s="404"/>
      <c r="J627" s="404"/>
      <c r="K627" s="404"/>
      <c r="L627" s="404"/>
      <c r="M627" s="404"/>
      <c r="N627" s="405"/>
      <c r="O627" s="40"/>
      <c r="P627" s="295"/>
      <c r="Q627" s="295"/>
      <c r="R627" s="295"/>
      <c r="S627" s="295"/>
      <c r="T627" s="295"/>
      <c r="U627" s="295"/>
      <c r="V627" s="295"/>
      <c r="W627" s="295"/>
    </row>
    <row r="628" spans="3:23" s="294" customFormat="1" ht="12.75" customHeight="1" x14ac:dyDescent="0.2">
      <c r="C628" s="403"/>
      <c r="D628" s="407"/>
      <c r="E628" s="412"/>
      <c r="F628" s="1029" t="str">
        <f>Translations!$B$210</f>
        <v>Reference to external files, if relevant</v>
      </c>
      <c r="G628" s="1029"/>
      <c r="H628" s="1029"/>
      <c r="I628" s="1029"/>
      <c r="J628" s="1029"/>
      <c r="K628" s="934"/>
      <c r="L628" s="934"/>
      <c r="M628" s="934"/>
      <c r="N628" s="934"/>
      <c r="O628" s="40"/>
      <c r="P628" s="295"/>
      <c r="Q628" s="295"/>
      <c r="R628" s="295"/>
      <c r="S628" s="295"/>
      <c r="T628" s="295"/>
      <c r="U628" s="295"/>
      <c r="V628" s="295"/>
      <c r="W628" s="318" t="s">
        <v>457</v>
      </c>
    </row>
    <row r="629" spans="3:23" s="294" customFormat="1" ht="5.0999999999999996" customHeight="1" x14ac:dyDescent="0.2">
      <c r="C629" s="403"/>
      <c r="D629" s="407"/>
      <c r="E629" s="404"/>
      <c r="F629" s="404"/>
      <c r="G629" s="404"/>
      <c r="H629" s="404"/>
      <c r="I629" s="404"/>
      <c r="J629" s="404"/>
      <c r="K629" s="404"/>
      <c r="L629" s="404"/>
      <c r="M629" s="404"/>
      <c r="N629" s="405"/>
      <c r="O629" s="40"/>
      <c r="P629" s="301"/>
      <c r="Q629" s="295"/>
      <c r="R629" s="295"/>
      <c r="S629" s="295"/>
      <c r="T629" s="295"/>
      <c r="U629" s="295"/>
      <c r="V629" s="295"/>
      <c r="W629" s="304"/>
    </row>
    <row r="630" spans="3:23" s="294" customFormat="1" ht="12.75" customHeight="1" x14ac:dyDescent="0.2">
      <c r="C630" s="403"/>
      <c r="D630" s="407" t="s">
        <v>153</v>
      </c>
      <c r="E630" s="1011" t="str">
        <f>Translations!$B$258</f>
        <v>The hierarchical order has been followed?</v>
      </c>
      <c r="F630" s="1011"/>
      <c r="G630" s="1011"/>
      <c r="H630" s="1012"/>
      <c r="I630" s="312"/>
      <c r="J630" s="418" t="str">
        <f>Translations!$B$259</f>
        <v xml:space="preserve"> If not, why?</v>
      </c>
      <c r="K630" s="977"/>
      <c r="L630" s="978"/>
      <c r="M630" s="978"/>
      <c r="N630" s="984"/>
      <c r="O630" s="40"/>
      <c r="P630" s="301"/>
      <c r="Q630" s="295"/>
      <c r="R630" s="295"/>
      <c r="S630" s="295"/>
      <c r="T630" s="295"/>
      <c r="U630" s="295"/>
      <c r="V630" s="295"/>
      <c r="W630" s="310" t="b">
        <f>AND(I630&lt;&gt;"",I630=TRUE)</f>
        <v>0</v>
      </c>
    </row>
    <row r="631" spans="3:23" s="294" customFormat="1" ht="5.0999999999999996" customHeight="1" x14ac:dyDescent="0.2">
      <c r="C631" s="403"/>
      <c r="D631" s="404"/>
      <c r="E631" s="508"/>
      <c r="F631" s="508"/>
      <c r="G631" s="508"/>
      <c r="H631" s="508"/>
      <c r="I631" s="508"/>
      <c r="J631" s="508"/>
      <c r="K631" s="508"/>
      <c r="L631" s="508"/>
      <c r="M631" s="508"/>
      <c r="N631" s="509"/>
      <c r="O631" s="40"/>
      <c r="P631" s="301"/>
      <c r="Q631" s="295"/>
      <c r="R631" s="295"/>
      <c r="S631" s="295"/>
      <c r="T631" s="295"/>
      <c r="U631" s="295"/>
      <c r="V631" s="306"/>
      <c r="W631" s="304"/>
    </row>
    <row r="632" spans="3:23" s="294" customFormat="1" ht="12.75" customHeight="1" x14ac:dyDescent="0.2">
      <c r="C632" s="403"/>
      <c r="D632" s="421"/>
      <c r="E632" s="421"/>
      <c r="F632" s="1013" t="str">
        <f>Translations!$B$264</f>
        <v>Further details on any deviation from the hierarchy</v>
      </c>
      <c r="G632" s="1013"/>
      <c r="H632" s="1013"/>
      <c r="I632" s="1013"/>
      <c r="J632" s="1013"/>
      <c r="K632" s="1013"/>
      <c r="L632" s="1013"/>
      <c r="M632" s="1013"/>
      <c r="N632" s="1014"/>
      <c r="O632" s="40"/>
      <c r="P632" s="301"/>
      <c r="Q632" s="295"/>
      <c r="R632" s="295"/>
      <c r="S632" s="295"/>
      <c r="T632" s="295"/>
      <c r="U632" s="295"/>
      <c r="V632" s="306"/>
      <c r="W632" s="304"/>
    </row>
    <row r="633" spans="3:23" s="294" customFormat="1" ht="25.5" customHeight="1" thickBot="1" x14ac:dyDescent="0.25">
      <c r="C633" s="403"/>
      <c r="D633" s="421"/>
      <c r="E633" s="421"/>
      <c r="F633" s="994"/>
      <c r="G633" s="995"/>
      <c r="H633" s="995"/>
      <c r="I633" s="995"/>
      <c r="J633" s="995"/>
      <c r="K633" s="995"/>
      <c r="L633" s="995"/>
      <c r="M633" s="995"/>
      <c r="N633" s="996"/>
      <c r="O633" s="40"/>
      <c r="P633" s="301"/>
      <c r="Q633" s="295"/>
      <c r="R633" s="295"/>
      <c r="S633" s="295"/>
      <c r="T633" s="295"/>
      <c r="U633" s="295"/>
      <c r="V633" s="306"/>
      <c r="W633" s="321" t="b">
        <f>W630</f>
        <v>0</v>
      </c>
    </row>
    <row r="634" spans="3:23" s="294" customFormat="1" ht="5.0999999999999996" customHeight="1" x14ac:dyDescent="0.2">
      <c r="C634" s="403"/>
      <c r="D634" s="407"/>
      <c r="E634" s="404"/>
      <c r="F634" s="404"/>
      <c r="G634" s="404"/>
      <c r="H634" s="404"/>
      <c r="I634" s="404"/>
      <c r="J634" s="404"/>
      <c r="K634" s="404"/>
      <c r="L634" s="404"/>
      <c r="M634" s="404"/>
      <c r="N634" s="405"/>
      <c r="O634" s="40"/>
      <c r="P634" s="295"/>
      <c r="Q634" s="295"/>
      <c r="R634" s="295"/>
      <c r="S634" s="295"/>
      <c r="T634" s="295"/>
      <c r="U634" s="295"/>
      <c r="V634" s="295"/>
      <c r="W634" s="306"/>
    </row>
    <row r="635" spans="3:23" s="294" customFormat="1" ht="5.0999999999999996" customHeight="1" x14ac:dyDescent="0.2">
      <c r="C635" s="400"/>
      <c r="D635" s="416"/>
      <c r="E635" s="401"/>
      <c r="F635" s="401"/>
      <c r="G635" s="401"/>
      <c r="H635" s="401"/>
      <c r="I635" s="401"/>
      <c r="J635" s="401"/>
      <c r="K635" s="401"/>
      <c r="L635" s="401"/>
      <c r="M635" s="401"/>
      <c r="N635" s="402"/>
      <c r="O635" s="40"/>
      <c r="P635" s="295"/>
      <c r="Q635" s="295"/>
      <c r="R635" s="295"/>
      <c r="S635" s="295"/>
      <c r="T635" s="295"/>
      <c r="U635" s="295"/>
      <c r="V635" s="295"/>
      <c r="W635" s="295"/>
    </row>
    <row r="636" spans="3:23" s="294" customFormat="1" ht="12.75" customHeight="1" x14ac:dyDescent="0.2">
      <c r="C636" s="403"/>
      <c r="D636" s="406" t="s">
        <v>988</v>
      </c>
      <c r="E636" s="1045" t="str">
        <f>Translations!$B$354</f>
        <v>Measurable heat import to and export from this sub-installation</v>
      </c>
      <c r="F636" s="1045"/>
      <c r="G636" s="1045"/>
      <c r="H636" s="1045"/>
      <c r="I636" s="1045"/>
      <c r="J636" s="1045"/>
      <c r="K636" s="1045"/>
      <c r="L636" s="1045"/>
      <c r="M636" s="1045"/>
      <c r="N636" s="1046"/>
      <c r="O636" s="40"/>
      <c r="P636" s="301"/>
      <c r="Q636" s="295"/>
      <c r="R636" s="295"/>
      <c r="S636" s="306"/>
      <c r="T636" s="306"/>
      <c r="U636" s="295"/>
      <c r="V636" s="295"/>
      <c r="W636" s="295"/>
    </row>
    <row r="637" spans="3:23" s="294" customFormat="1" ht="12.75" customHeight="1" x14ac:dyDescent="0.2">
      <c r="C637" s="403"/>
      <c r="D637" s="407" t="s">
        <v>152</v>
      </c>
      <c r="E637" s="1047" t="str">
        <f>Translations!$B$357</f>
        <v>Are measurable heat flows relevant for this sub-installation?</v>
      </c>
      <c r="F637" s="1047"/>
      <c r="G637" s="1047"/>
      <c r="H637" s="1047"/>
      <c r="I637" s="1047"/>
      <c r="J637" s="1047"/>
      <c r="K637" s="1047"/>
      <c r="L637" s="1047"/>
      <c r="M637" s="1048"/>
      <c r="N637" s="1048"/>
      <c r="O637" s="40"/>
      <c r="P637" s="301"/>
      <c r="Q637" s="295"/>
      <c r="R637" s="295"/>
      <c r="S637" s="295"/>
      <c r="T637" s="295"/>
      <c r="U637" s="295"/>
      <c r="V637" s="295"/>
      <c r="W637" s="295"/>
    </row>
    <row r="638" spans="3:23" s="294" customFormat="1" ht="12.75" customHeight="1" x14ac:dyDescent="0.2">
      <c r="C638" s="403"/>
      <c r="D638" s="407"/>
      <c r="E638" s="404"/>
      <c r="F638" s="404"/>
      <c r="G638" s="404"/>
      <c r="H638" s="404"/>
      <c r="I638" s="404"/>
      <c r="J638" s="972" t="str">
        <f>IF(I511="","",IF(AND(M637&lt;&gt;"",M637=FALSE),HYPERLINK(Q638,EUconst_MsgGoOn),""))</f>
        <v/>
      </c>
      <c r="K638" s="973"/>
      <c r="L638" s="973"/>
      <c r="M638" s="973"/>
      <c r="N638" s="974"/>
      <c r="O638" s="40"/>
      <c r="P638" s="26" t="s">
        <v>481</v>
      </c>
      <c r="Q638" s="477" t="str">
        <f>"#"&amp;ADDRESS(ROW(D678),COLUMN(D678))</f>
        <v>#$D$678</v>
      </c>
      <c r="R638" s="295"/>
      <c r="S638" s="295"/>
      <c r="T638" s="295"/>
      <c r="U638" s="295"/>
      <c r="V638" s="295"/>
      <c r="W638" s="295"/>
    </row>
    <row r="639" spans="3:23" s="294" customFormat="1" ht="5.0999999999999996" customHeight="1" x14ac:dyDescent="0.2">
      <c r="C639" s="403"/>
      <c r="D639" s="407"/>
      <c r="E639" s="407"/>
      <c r="F639" s="407"/>
      <c r="G639" s="407"/>
      <c r="H639" s="407"/>
      <c r="I639" s="407"/>
      <c r="J639" s="407"/>
      <c r="K639" s="407"/>
      <c r="L639" s="407"/>
      <c r="M639" s="407"/>
      <c r="N639" s="417"/>
      <c r="O639" s="40"/>
      <c r="P639" s="26"/>
      <c r="Q639" s="295"/>
      <c r="R639" s="295"/>
      <c r="S639" s="295"/>
      <c r="T639" s="295"/>
      <c r="U639" s="295"/>
      <c r="V639" s="295"/>
      <c r="W639" s="295"/>
    </row>
    <row r="640" spans="3:23" s="294" customFormat="1" ht="12.75" customHeight="1" x14ac:dyDescent="0.2">
      <c r="C640" s="403"/>
      <c r="D640" s="407" t="s">
        <v>153</v>
      </c>
      <c r="E640" s="1047" t="str">
        <f>Translations!$B$249</f>
        <v>Information on the methodology applied</v>
      </c>
      <c r="F640" s="1047"/>
      <c r="G640" s="1047"/>
      <c r="H640" s="1047"/>
      <c r="I640" s="1047"/>
      <c r="J640" s="1047"/>
      <c r="K640" s="1047"/>
      <c r="L640" s="1047"/>
      <c r="M640" s="1047"/>
      <c r="N640" s="1049"/>
      <c r="O640" s="40"/>
      <c r="P640" s="301"/>
      <c r="Q640" s="295"/>
      <c r="R640" s="295"/>
      <c r="S640" s="295"/>
      <c r="T640" s="295"/>
      <c r="U640" s="295"/>
      <c r="V640" s="295"/>
      <c r="W640" s="295"/>
    </row>
    <row r="641" spans="1:23" ht="25.5" customHeight="1" thickBot="1" x14ac:dyDescent="0.25">
      <c r="C641" s="403"/>
      <c r="D641" s="404"/>
      <c r="E641" s="404"/>
      <c r="F641" s="404"/>
      <c r="G641" s="404"/>
      <c r="H641" s="404"/>
      <c r="I641" s="1044" t="str">
        <f>Translations!$B$254</f>
        <v>Data source</v>
      </c>
      <c r="J641" s="1044"/>
      <c r="K641" s="1044" t="str">
        <f>Translations!$B$255</f>
        <v>Other data source (if applicable)</v>
      </c>
      <c r="L641" s="1044"/>
      <c r="M641" s="1044" t="str">
        <f>Translations!$B$255</f>
        <v>Other data source (if applicable)</v>
      </c>
      <c r="N641" s="1044"/>
      <c r="P641" s="301"/>
      <c r="W641" s="295" t="s">
        <v>457</v>
      </c>
    </row>
    <row r="642" spans="1:23" ht="12.75" customHeight="1" x14ac:dyDescent="0.2">
      <c r="C642" s="403"/>
      <c r="D642" s="407"/>
      <c r="E642" s="412" t="s">
        <v>908</v>
      </c>
      <c r="F642" s="1030" t="str">
        <f>Translations!$B$359</f>
        <v>Measurable heat imported</v>
      </c>
      <c r="G642" s="1030"/>
      <c r="H642" s="1031"/>
      <c r="I642" s="1032"/>
      <c r="J642" s="1033"/>
      <c r="K642" s="1034"/>
      <c r="L642" s="1035"/>
      <c r="M642" s="1034"/>
      <c r="N642" s="1036"/>
      <c r="W642" s="302" t="b">
        <f>AND(M637&lt;&gt;"",M637=FALSE)</f>
        <v>0</v>
      </c>
    </row>
    <row r="643" spans="1:23" ht="12.75" customHeight="1" x14ac:dyDescent="0.2">
      <c r="C643" s="403"/>
      <c r="D643" s="407"/>
      <c r="E643" s="412" t="s">
        <v>909</v>
      </c>
      <c r="F643" s="1037" t="str">
        <f>Translations!$B$360</f>
        <v>Measurable heat from pulp</v>
      </c>
      <c r="G643" s="1037"/>
      <c r="H643" s="1038"/>
      <c r="I643" s="1039"/>
      <c r="J643" s="1040"/>
      <c r="K643" s="1041"/>
      <c r="L643" s="1042"/>
      <c r="M643" s="1041"/>
      <c r="N643" s="1043"/>
      <c r="W643" s="303" t="b">
        <f>W642</f>
        <v>0</v>
      </c>
    </row>
    <row r="644" spans="1:23" ht="12.75" customHeight="1" x14ac:dyDescent="0.2">
      <c r="C644" s="403"/>
      <c r="D644" s="407"/>
      <c r="E644" s="412" t="s">
        <v>910</v>
      </c>
      <c r="F644" s="1037" t="str">
        <f>Translations!$B$361</f>
        <v>Measurable heat from nitric acid</v>
      </c>
      <c r="G644" s="1037"/>
      <c r="H644" s="1038"/>
      <c r="I644" s="1039"/>
      <c r="J644" s="1040"/>
      <c r="K644" s="1041"/>
      <c r="L644" s="1042"/>
      <c r="M644" s="1041"/>
      <c r="N644" s="1043"/>
      <c r="W644" s="303" t="b">
        <f>W643</f>
        <v>0</v>
      </c>
    </row>
    <row r="645" spans="1:23" ht="12.75" customHeight="1" x14ac:dyDescent="0.2">
      <c r="C645" s="403"/>
      <c r="D645" s="407"/>
      <c r="E645" s="412" t="s">
        <v>911</v>
      </c>
      <c r="F645" s="1019" t="str">
        <f>Translations!$B$362</f>
        <v>Measurable heat exported</v>
      </c>
      <c r="G645" s="1019"/>
      <c r="H645" s="1020"/>
      <c r="I645" s="1021"/>
      <c r="J645" s="1022"/>
      <c r="K645" s="1023"/>
      <c r="L645" s="1024"/>
      <c r="M645" s="1023"/>
      <c r="N645" s="1025"/>
      <c r="W645" s="303" t="b">
        <f>W644</f>
        <v>0</v>
      </c>
    </row>
    <row r="646" spans="1:23" ht="12.75" customHeight="1" x14ac:dyDescent="0.2">
      <c r="C646" s="403"/>
      <c r="D646" s="407"/>
      <c r="E646" s="412" t="s">
        <v>912</v>
      </c>
      <c r="F646" s="1050" t="str">
        <f>Translations!$B$274</f>
        <v>Net measurable heat flows</v>
      </c>
      <c r="G646" s="1050"/>
      <c r="H646" s="1051"/>
      <c r="I646" s="977"/>
      <c r="J646" s="978"/>
      <c r="K646" s="979"/>
      <c r="L646" s="980"/>
      <c r="M646" s="979"/>
      <c r="N646" s="981"/>
      <c r="W646" s="303" t="b">
        <f>W645</f>
        <v>0</v>
      </c>
    </row>
    <row r="647" spans="1:23" ht="5.0999999999999996" customHeight="1" x14ac:dyDescent="0.2">
      <c r="C647" s="403"/>
      <c r="D647" s="407"/>
      <c r="E647" s="404"/>
      <c r="F647" s="404"/>
      <c r="G647" s="404"/>
      <c r="H647" s="404"/>
      <c r="I647" s="404"/>
      <c r="J647" s="404"/>
      <c r="K647" s="404"/>
      <c r="L647" s="404"/>
      <c r="M647" s="404"/>
      <c r="N647" s="405"/>
      <c r="P647" s="301"/>
      <c r="W647" s="304"/>
    </row>
    <row r="648" spans="1:23" ht="12.75" customHeight="1" x14ac:dyDescent="0.2">
      <c r="C648" s="403"/>
      <c r="D648" s="407"/>
      <c r="E648" s="412" t="s">
        <v>913</v>
      </c>
      <c r="F648" s="1013" t="str">
        <f>Translations!$B$257</f>
        <v>Description of the methodology applied</v>
      </c>
      <c r="G648" s="1013"/>
      <c r="H648" s="1013"/>
      <c r="I648" s="1013"/>
      <c r="J648" s="1013"/>
      <c r="K648" s="1013"/>
      <c r="L648" s="1013"/>
      <c r="M648" s="1013"/>
      <c r="N648" s="1014"/>
      <c r="P648" s="301"/>
      <c r="W648" s="304"/>
    </row>
    <row r="649" spans="1:23" ht="5.0999999999999996" customHeight="1" x14ac:dyDescent="0.2">
      <c r="C649" s="403"/>
      <c r="D649" s="404"/>
      <c r="E649" s="408"/>
      <c r="F649" s="503"/>
      <c r="G649" s="504"/>
      <c r="H649" s="504"/>
      <c r="I649" s="504"/>
      <c r="J649" s="504"/>
      <c r="K649" s="504"/>
      <c r="L649" s="504"/>
      <c r="M649" s="504"/>
      <c r="N649" s="505"/>
      <c r="W649" s="304"/>
    </row>
    <row r="650" spans="1:23" ht="12.75" customHeight="1" x14ac:dyDescent="0.2">
      <c r="C650" s="403"/>
      <c r="D650" s="407"/>
      <c r="E650" s="412"/>
      <c r="F650" s="1026" t="str">
        <f>IF(I511&lt;&gt;"",HYPERLINK("#" &amp; Q650,EUConst_MsgDescription),"")</f>
        <v/>
      </c>
      <c r="G650" s="1004"/>
      <c r="H650" s="1004"/>
      <c r="I650" s="1004"/>
      <c r="J650" s="1004"/>
      <c r="K650" s="1004"/>
      <c r="L650" s="1004"/>
      <c r="M650" s="1004"/>
      <c r="N650" s="1005"/>
      <c r="P650" s="26" t="s">
        <v>481</v>
      </c>
      <c r="Q650" s="477" t="str">
        <f>"#"&amp;ADDRESS(ROW($C$10),COLUMN($C$10))</f>
        <v>#$C$10</v>
      </c>
      <c r="W650" s="304"/>
    </row>
    <row r="651" spans="1:23" ht="5.0999999999999996" customHeight="1" x14ac:dyDescent="0.2">
      <c r="C651" s="403"/>
      <c r="D651" s="407"/>
      <c r="E651" s="413"/>
      <c r="F651" s="1027"/>
      <c r="G651" s="1027"/>
      <c r="H651" s="1027"/>
      <c r="I651" s="1027"/>
      <c r="J651" s="1027"/>
      <c r="K651" s="1027"/>
      <c r="L651" s="1027"/>
      <c r="M651" s="1027"/>
      <c r="N651" s="1028"/>
      <c r="P651" s="301"/>
      <c r="W651" s="304"/>
    </row>
    <row r="652" spans="1:23" s="299" customFormat="1" ht="50.1" customHeight="1" x14ac:dyDescent="0.2">
      <c r="A652" s="298"/>
      <c r="B652" s="14"/>
      <c r="C652" s="403"/>
      <c r="D652" s="413"/>
      <c r="E652" s="413"/>
      <c r="F652" s="994"/>
      <c r="G652" s="995"/>
      <c r="H652" s="995"/>
      <c r="I652" s="995"/>
      <c r="J652" s="995"/>
      <c r="K652" s="995"/>
      <c r="L652" s="995"/>
      <c r="M652" s="995"/>
      <c r="N652" s="996"/>
      <c r="O652" s="40"/>
      <c r="P652" s="305"/>
      <c r="Q652" s="306"/>
      <c r="R652" s="306"/>
      <c r="S652" s="295"/>
      <c r="T652" s="295"/>
      <c r="U652" s="306"/>
      <c r="V652" s="306"/>
      <c r="W652" s="307" t="b">
        <f>W646</f>
        <v>0</v>
      </c>
    </row>
    <row r="653" spans="1:23" ht="5.0999999999999996" customHeight="1" x14ac:dyDescent="0.2">
      <c r="C653" s="403"/>
      <c r="D653" s="407"/>
      <c r="E653" s="404"/>
      <c r="F653" s="404"/>
      <c r="G653" s="404"/>
      <c r="H653" s="404"/>
      <c r="I653" s="404"/>
      <c r="J653" s="404"/>
      <c r="K653" s="404"/>
      <c r="L653" s="404"/>
      <c r="M653" s="404"/>
      <c r="N653" s="405"/>
      <c r="W653" s="304"/>
    </row>
    <row r="654" spans="1:23" ht="12.75" customHeight="1" x14ac:dyDescent="0.2">
      <c r="C654" s="403"/>
      <c r="D654" s="407"/>
      <c r="E654" s="412"/>
      <c r="F654" s="1029" t="str">
        <f>Translations!$B$210</f>
        <v>Reference to external files, if relevant</v>
      </c>
      <c r="G654" s="1029"/>
      <c r="H654" s="1029"/>
      <c r="I654" s="1029"/>
      <c r="J654" s="1029"/>
      <c r="K654" s="934"/>
      <c r="L654" s="934"/>
      <c r="M654" s="934"/>
      <c r="N654" s="934"/>
      <c r="W654" s="307" t="b">
        <f>W652</f>
        <v>0</v>
      </c>
    </row>
    <row r="655" spans="1:23" ht="5.0999999999999996" customHeight="1" x14ac:dyDescent="0.2">
      <c r="C655" s="403"/>
      <c r="D655" s="407"/>
      <c r="E655" s="404"/>
      <c r="F655" s="404"/>
      <c r="G655" s="404"/>
      <c r="H655" s="404"/>
      <c r="I655" s="404"/>
      <c r="J655" s="404"/>
      <c r="K655" s="404"/>
      <c r="L655" s="404"/>
      <c r="M655" s="404"/>
      <c r="N655" s="405"/>
      <c r="P655" s="301"/>
      <c r="V655" s="306"/>
      <c r="W655" s="304"/>
    </row>
    <row r="656" spans="1:23" ht="12.75" customHeight="1" x14ac:dyDescent="0.2">
      <c r="C656" s="403"/>
      <c r="D656" s="407" t="s">
        <v>154</v>
      </c>
      <c r="E656" s="1011" t="str">
        <f>Translations!$B$258</f>
        <v>The hierarchical order has been followed?</v>
      </c>
      <c r="F656" s="1011"/>
      <c r="G656" s="1011"/>
      <c r="H656" s="1012"/>
      <c r="I656" s="312"/>
      <c r="J656" s="418" t="str">
        <f>Translations!$B$259</f>
        <v xml:space="preserve"> If not, why?</v>
      </c>
      <c r="K656" s="977"/>
      <c r="L656" s="978"/>
      <c r="M656" s="978"/>
      <c r="N656" s="984"/>
      <c r="P656" s="301"/>
      <c r="V656" s="309" t="b">
        <f>W654</f>
        <v>0</v>
      </c>
      <c r="W656" s="310" t="b">
        <f>OR(W652,AND(I656&lt;&gt;"",I656=TRUE))</f>
        <v>0</v>
      </c>
    </row>
    <row r="657" spans="1:23" ht="5.0999999999999996" customHeight="1" x14ac:dyDescent="0.2">
      <c r="C657" s="403"/>
      <c r="D657" s="404"/>
      <c r="E657" s="508"/>
      <c r="F657" s="508"/>
      <c r="G657" s="508"/>
      <c r="H657" s="508"/>
      <c r="I657" s="508"/>
      <c r="J657" s="508"/>
      <c r="K657" s="508"/>
      <c r="L657" s="508"/>
      <c r="M657" s="508"/>
      <c r="N657" s="509"/>
      <c r="P657" s="301"/>
      <c r="V657" s="306"/>
      <c r="W657" s="304"/>
    </row>
    <row r="658" spans="1:23" ht="12.75" customHeight="1" x14ac:dyDescent="0.2">
      <c r="C658" s="403"/>
      <c r="D658" s="421"/>
      <c r="E658" s="421"/>
      <c r="F658" s="1013" t="str">
        <f>Translations!$B$264</f>
        <v>Further details on any deviation from the hierarchy</v>
      </c>
      <c r="G658" s="1013"/>
      <c r="H658" s="1013"/>
      <c r="I658" s="1013"/>
      <c r="J658" s="1013"/>
      <c r="K658" s="1013"/>
      <c r="L658" s="1013"/>
      <c r="M658" s="1013"/>
      <c r="N658" s="1014"/>
      <c r="P658" s="301"/>
      <c r="V658" s="306"/>
      <c r="W658" s="304"/>
    </row>
    <row r="659" spans="1:23" ht="25.5" customHeight="1" x14ac:dyDescent="0.2">
      <c r="C659" s="403"/>
      <c r="D659" s="421"/>
      <c r="E659" s="421"/>
      <c r="F659" s="994"/>
      <c r="G659" s="995"/>
      <c r="H659" s="995"/>
      <c r="I659" s="995"/>
      <c r="J659" s="995"/>
      <c r="K659" s="995"/>
      <c r="L659" s="995"/>
      <c r="M659" s="995"/>
      <c r="N659" s="996"/>
      <c r="P659" s="301"/>
      <c r="V659" s="306"/>
      <c r="W659" s="307" t="b">
        <f>W656</f>
        <v>0</v>
      </c>
    </row>
    <row r="660" spans="1:23" ht="5.0999999999999996" customHeight="1" x14ac:dyDescent="0.2">
      <c r="C660" s="403"/>
      <c r="D660" s="404"/>
      <c r="E660" s="508"/>
      <c r="F660" s="508"/>
      <c r="G660" s="508"/>
      <c r="H660" s="508"/>
      <c r="I660" s="508"/>
      <c r="J660" s="508"/>
      <c r="K660" s="508"/>
      <c r="L660" s="508"/>
      <c r="M660" s="508"/>
      <c r="N660" s="509"/>
      <c r="P660" s="301"/>
      <c r="V660" s="306"/>
      <c r="W660" s="304"/>
    </row>
    <row r="661" spans="1:23" ht="12.75" customHeight="1" x14ac:dyDescent="0.2">
      <c r="C661" s="403"/>
      <c r="D661" s="407" t="s">
        <v>155</v>
      </c>
      <c r="E661" s="1047" t="str">
        <f>Translations!$B$363</f>
        <v>Description of the methodology for determination of the relevant attributable emission factors in accordance with sections 10.1.2. and 10.1.3. of Annex VII (FAR).</v>
      </c>
      <c r="F661" s="1047"/>
      <c r="G661" s="1047"/>
      <c r="H661" s="1047"/>
      <c r="I661" s="1047"/>
      <c r="J661" s="1047"/>
      <c r="K661" s="1047"/>
      <c r="L661" s="1047"/>
      <c r="M661" s="1047"/>
      <c r="N661" s="1049"/>
      <c r="P661" s="301"/>
      <c r="V661" s="306"/>
      <c r="W661" s="304"/>
    </row>
    <row r="662" spans="1:23" ht="5.0999999999999996" customHeight="1" x14ac:dyDescent="0.2">
      <c r="C662" s="403"/>
      <c r="D662" s="404"/>
      <c r="E662" s="408"/>
      <c r="F662" s="503"/>
      <c r="G662" s="504"/>
      <c r="H662" s="504"/>
      <c r="I662" s="504"/>
      <c r="J662" s="504"/>
      <c r="K662" s="504"/>
      <c r="L662" s="504"/>
      <c r="M662" s="504"/>
      <c r="N662" s="505"/>
      <c r="W662" s="304"/>
    </row>
    <row r="663" spans="1:23" ht="12.75" customHeight="1" x14ac:dyDescent="0.2">
      <c r="C663" s="403"/>
      <c r="D663" s="407"/>
      <c r="E663" s="412"/>
      <c r="F663" s="1026" t="str">
        <f>IF(I511&lt;&gt;"",HYPERLINK("#" &amp; Q663,EUConst_MsgDescription),"")</f>
        <v/>
      </c>
      <c r="G663" s="1004"/>
      <c r="H663" s="1004"/>
      <c r="I663" s="1004"/>
      <c r="J663" s="1004"/>
      <c r="K663" s="1004"/>
      <c r="L663" s="1004"/>
      <c r="M663" s="1004"/>
      <c r="N663" s="1005"/>
      <c r="P663" s="26" t="s">
        <v>481</v>
      </c>
      <c r="Q663" s="477" t="str">
        <f>"#"&amp;ADDRESS(ROW($C$10),COLUMN($C$10))</f>
        <v>#$C$10</v>
      </c>
      <c r="W663" s="304"/>
    </row>
    <row r="664" spans="1:23" ht="5.0999999999999996" customHeight="1" x14ac:dyDescent="0.2">
      <c r="C664" s="403"/>
      <c r="D664" s="407"/>
      <c r="E664" s="413"/>
      <c r="F664" s="1027"/>
      <c r="G664" s="1027"/>
      <c r="H664" s="1027"/>
      <c r="I664" s="1027"/>
      <c r="J664" s="1027"/>
      <c r="K664" s="1027"/>
      <c r="L664" s="1027"/>
      <c r="M664" s="1027"/>
      <c r="N664" s="1028"/>
      <c r="P664" s="301"/>
      <c r="W664" s="304"/>
    </row>
    <row r="665" spans="1:23" s="299" customFormat="1" ht="50.1" customHeight="1" x14ac:dyDescent="0.2">
      <c r="A665" s="298"/>
      <c r="B665" s="14"/>
      <c r="C665" s="403"/>
      <c r="D665" s="421"/>
      <c r="E665" s="422"/>
      <c r="F665" s="994"/>
      <c r="G665" s="995"/>
      <c r="H665" s="995"/>
      <c r="I665" s="995"/>
      <c r="J665" s="995"/>
      <c r="K665" s="995"/>
      <c r="L665" s="995"/>
      <c r="M665" s="995"/>
      <c r="N665" s="996"/>
      <c r="O665" s="40"/>
      <c r="P665" s="322"/>
      <c r="Q665" s="295"/>
      <c r="R665" s="306"/>
      <c r="S665" s="295"/>
      <c r="T665" s="295"/>
      <c r="U665" s="306"/>
      <c r="V665" s="306"/>
      <c r="W665" s="307" t="b">
        <f>W654</f>
        <v>0</v>
      </c>
    </row>
    <row r="666" spans="1:23" ht="5.0999999999999996" customHeight="1" x14ac:dyDescent="0.2">
      <c r="C666" s="403"/>
      <c r="D666" s="407"/>
      <c r="E666" s="404"/>
      <c r="F666" s="404"/>
      <c r="G666" s="404"/>
      <c r="H666" s="404"/>
      <c r="I666" s="404"/>
      <c r="J666" s="404"/>
      <c r="K666" s="404"/>
      <c r="L666" s="404"/>
      <c r="M666" s="404"/>
      <c r="N666" s="405"/>
      <c r="W666" s="304"/>
    </row>
    <row r="667" spans="1:23" ht="12.75" customHeight="1" x14ac:dyDescent="0.2">
      <c r="C667" s="403"/>
      <c r="D667" s="407"/>
      <c r="E667" s="412"/>
      <c r="F667" s="1029" t="str">
        <f>Translations!$B$210</f>
        <v>Reference to external files, if relevant</v>
      </c>
      <c r="G667" s="1029"/>
      <c r="H667" s="1029"/>
      <c r="I667" s="1029"/>
      <c r="J667" s="1029"/>
      <c r="K667" s="934"/>
      <c r="L667" s="934"/>
      <c r="M667" s="934"/>
      <c r="N667" s="934"/>
      <c r="W667" s="307" t="b">
        <f>W665</f>
        <v>0</v>
      </c>
    </row>
    <row r="668" spans="1:23" ht="5.0999999999999996" customHeight="1" x14ac:dyDescent="0.2">
      <c r="C668" s="403"/>
      <c r="D668" s="404"/>
      <c r="E668" s="508"/>
      <c r="F668" s="508"/>
      <c r="G668" s="508"/>
      <c r="H668" s="508"/>
      <c r="I668" s="508"/>
      <c r="J668" s="508"/>
      <c r="K668" s="508"/>
      <c r="L668" s="508"/>
      <c r="M668" s="508"/>
      <c r="N668" s="509"/>
      <c r="P668" s="301"/>
      <c r="R668" s="306"/>
      <c r="V668" s="306"/>
      <c r="W668" s="304"/>
    </row>
    <row r="669" spans="1:23" ht="12.75" customHeight="1" x14ac:dyDescent="0.2">
      <c r="C669" s="403"/>
      <c r="D669" s="407" t="s">
        <v>156</v>
      </c>
      <c r="E669" s="1047" t="str">
        <f>Translations!$B$366</f>
        <v>Are measurable heat flows imported from sub-installations producing pulp relevant?</v>
      </c>
      <c r="F669" s="1047"/>
      <c r="G669" s="1047"/>
      <c r="H669" s="1047"/>
      <c r="I669" s="1047"/>
      <c r="J669" s="1047"/>
      <c r="K669" s="1047"/>
      <c r="L669" s="1047"/>
      <c r="M669" s="1048"/>
      <c r="N669" s="1048"/>
      <c r="P669" s="301"/>
      <c r="R669" s="306"/>
      <c r="V669" s="306"/>
      <c r="W669" s="307" t="b">
        <f>W667</f>
        <v>0</v>
      </c>
    </row>
    <row r="670" spans="1:23" ht="5.0999999999999996" customHeight="1" x14ac:dyDescent="0.2">
      <c r="C670" s="403"/>
      <c r="D670" s="404"/>
      <c r="E670" s="508"/>
      <c r="F670" s="508"/>
      <c r="G670" s="508"/>
      <c r="H670" s="508"/>
      <c r="I670" s="508"/>
      <c r="J670" s="508"/>
      <c r="K670" s="508"/>
      <c r="L670" s="508"/>
      <c r="M670" s="508"/>
      <c r="N670" s="509"/>
      <c r="P670" s="301"/>
      <c r="R670" s="306"/>
      <c r="V670" s="306"/>
      <c r="W670" s="304"/>
    </row>
    <row r="671" spans="1:23" ht="12.75" customHeight="1" x14ac:dyDescent="0.2">
      <c r="C671" s="403"/>
      <c r="D671" s="404"/>
      <c r="E671" s="404"/>
      <c r="F671" s="1013" t="str">
        <f>Translations!$B$257</f>
        <v>Description of the methodology applied</v>
      </c>
      <c r="G671" s="1013"/>
      <c r="H671" s="1013"/>
      <c r="I671" s="1013"/>
      <c r="J671" s="1013"/>
      <c r="K671" s="1013"/>
      <c r="L671" s="1013"/>
      <c r="M671" s="1013"/>
      <c r="N671" s="1014"/>
      <c r="P671" s="301"/>
      <c r="R671" s="306"/>
      <c r="V671" s="306"/>
      <c r="W671" s="304"/>
    </row>
    <row r="672" spans="1:23" ht="5.0999999999999996" customHeight="1" x14ac:dyDescent="0.2">
      <c r="C672" s="403"/>
      <c r="D672" s="404"/>
      <c r="E672" s="508"/>
      <c r="F672" s="508"/>
      <c r="G672" s="508"/>
      <c r="H672" s="508"/>
      <c r="I672" s="508"/>
      <c r="J672" s="508"/>
      <c r="K672" s="508"/>
      <c r="L672" s="508"/>
      <c r="M672" s="508"/>
      <c r="N672" s="509"/>
      <c r="P672" s="301"/>
      <c r="R672" s="306"/>
      <c r="V672" s="306"/>
      <c r="W672" s="304"/>
    </row>
    <row r="673" spans="3:23" s="294" customFormat="1" ht="12.75" customHeight="1" x14ac:dyDescent="0.2">
      <c r="C673" s="403"/>
      <c r="D673" s="407"/>
      <c r="E673" s="412"/>
      <c r="F673" s="1026" t="str">
        <f>IF(I511&lt;&gt;"",HYPERLINK("#" &amp; Q673,EUConst_MsgDescription),"")</f>
        <v/>
      </c>
      <c r="G673" s="1004"/>
      <c r="H673" s="1004"/>
      <c r="I673" s="1004"/>
      <c r="J673" s="1004"/>
      <c r="K673" s="1004"/>
      <c r="L673" s="1004"/>
      <c r="M673" s="1004"/>
      <c r="N673" s="1005"/>
      <c r="O673" s="40"/>
      <c r="P673" s="26" t="s">
        <v>481</v>
      </c>
      <c r="Q673" s="477" t="str">
        <f>"#"&amp;ADDRESS(ROW($C$10),COLUMN($C$10))</f>
        <v>#$C$10</v>
      </c>
      <c r="R673" s="295"/>
      <c r="S673" s="295"/>
      <c r="T673" s="295"/>
      <c r="U673" s="295"/>
      <c r="V673" s="295"/>
      <c r="W673" s="304"/>
    </row>
    <row r="674" spans="3:23" s="294" customFormat="1" ht="5.0999999999999996" customHeight="1" x14ac:dyDescent="0.2">
      <c r="C674" s="403"/>
      <c r="D674" s="407"/>
      <c r="E674" s="413"/>
      <c r="F674" s="1027"/>
      <c r="G674" s="1027"/>
      <c r="H674" s="1027"/>
      <c r="I674" s="1027"/>
      <c r="J674" s="1027"/>
      <c r="K674" s="1027"/>
      <c r="L674" s="1027"/>
      <c r="M674" s="1027"/>
      <c r="N674" s="1028"/>
      <c r="O674" s="40"/>
      <c r="P674" s="301"/>
      <c r="Q674" s="295"/>
      <c r="R674" s="295"/>
      <c r="S674" s="295"/>
      <c r="T674" s="295"/>
      <c r="U674" s="295"/>
      <c r="V674" s="295"/>
      <c r="W674" s="304"/>
    </row>
    <row r="675" spans="3:23" s="294" customFormat="1" ht="50.1" customHeight="1" thickBot="1" x14ac:dyDescent="0.25">
      <c r="C675" s="403"/>
      <c r="D675" s="404"/>
      <c r="E675" s="404"/>
      <c r="F675" s="994"/>
      <c r="G675" s="995"/>
      <c r="H675" s="995"/>
      <c r="I675" s="995"/>
      <c r="J675" s="995"/>
      <c r="K675" s="995"/>
      <c r="L675" s="995"/>
      <c r="M675" s="995"/>
      <c r="N675" s="996"/>
      <c r="O675" s="40"/>
      <c r="P675" s="301"/>
      <c r="Q675" s="295"/>
      <c r="R675" s="306"/>
      <c r="S675" s="295"/>
      <c r="T675" s="295"/>
      <c r="U675" s="295"/>
      <c r="V675" s="306"/>
      <c r="W675" s="323" t="b">
        <f>OR(W669,AND(M669&lt;&gt;"",M669=FALSE))</f>
        <v>0</v>
      </c>
    </row>
    <row r="676" spans="3:23" s="294" customFormat="1" ht="5.0999999999999996" customHeight="1" x14ac:dyDescent="0.2">
      <c r="C676" s="403"/>
      <c r="D676" s="407"/>
      <c r="E676" s="404"/>
      <c r="F676" s="404"/>
      <c r="G676" s="404"/>
      <c r="H676" s="404"/>
      <c r="I676" s="404"/>
      <c r="J676" s="404"/>
      <c r="K676" s="404"/>
      <c r="L676" s="404"/>
      <c r="M676" s="404"/>
      <c r="N676" s="405"/>
      <c r="O676" s="40"/>
      <c r="P676" s="295"/>
      <c r="Q676" s="295"/>
      <c r="R676" s="295"/>
      <c r="S676" s="295"/>
      <c r="T676" s="295"/>
      <c r="U676" s="295"/>
      <c r="V676" s="295"/>
      <c r="W676" s="295"/>
    </row>
    <row r="677" spans="3:23" s="294" customFormat="1" ht="5.0999999999999996" customHeight="1" x14ac:dyDescent="0.2">
      <c r="C677" s="400"/>
      <c r="D677" s="416"/>
      <c r="E677" s="401"/>
      <c r="F677" s="401"/>
      <c r="G677" s="401"/>
      <c r="H677" s="401"/>
      <c r="I677" s="401"/>
      <c r="J677" s="401"/>
      <c r="K677" s="401"/>
      <c r="L677" s="401"/>
      <c r="M677" s="401"/>
      <c r="N677" s="402"/>
      <c r="O677" s="40"/>
      <c r="P677" s="295"/>
      <c r="Q677" s="295"/>
      <c r="R677" s="295"/>
      <c r="S677" s="295"/>
      <c r="T677" s="295"/>
      <c r="U677" s="295"/>
      <c r="V677" s="295"/>
      <c r="W677" s="295"/>
    </row>
    <row r="678" spans="3:23" s="294" customFormat="1" ht="12.75" customHeight="1" x14ac:dyDescent="0.2">
      <c r="C678" s="403"/>
      <c r="D678" s="406" t="s">
        <v>997</v>
      </c>
      <c r="E678" s="1045" t="str">
        <f>Translations!$B$367</f>
        <v>Waste gas balance for this sub-installation</v>
      </c>
      <c r="F678" s="1045"/>
      <c r="G678" s="1045"/>
      <c r="H678" s="1045"/>
      <c r="I678" s="1045"/>
      <c r="J678" s="1045"/>
      <c r="K678" s="1045"/>
      <c r="L678" s="1045"/>
      <c r="M678" s="1045"/>
      <c r="N678" s="1046"/>
      <c r="O678" s="40"/>
      <c r="P678" s="295"/>
      <c r="Q678" s="295"/>
      <c r="R678" s="295"/>
      <c r="S678" s="295"/>
      <c r="T678" s="295"/>
      <c r="U678" s="295"/>
      <c r="V678" s="295"/>
      <c r="W678" s="295"/>
    </row>
    <row r="679" spans="3:23" s="294" customFormat="1" ht="12.75" customHeight="1" x14ac:dyDescent="0.2">
      <c r="C679" s="403"/>
      <c r="D679" s="407" t="s">
        <v>152</v>
      </c>
      <c r="E679" s="1047" t="str">
        <f>Translations!$B$370</f>
        <v>Are waste gases relevant for this sub-installation?</v>
      </c>
      <c r="F679" s="1047"/>
      <c r="G679" s="1047"/>
      <c r="H679" s="1047"/>
      <c r="I679" s="1047"/>
      <c r="J679" s="1047"/>
      <c r="K679" s="1047"/>
      <c r="L679" s="1047"/>
      <c r="M679" s="1048"/>
      <c r="N679" s="1048"/>
      <c r="O679" s="40"/>
      <c r="P679" s="295"/>
      <c r="Q679" s="295"/>
      <c r="R679" s="295"/>
      <c r="S679" s="295"/>
      <c r="T679" s="295"/>
      <c r="U679" s="295"/>
      <c r="V679" s="295"/>
      <c r="W679" s="295"/>
    </row>
    <row r="680" spans="3:23" s="294" customFormat="1" ht="12.75" customHeight="1" x14ac:dyDescent="0.2">
      <c r="C680" s="403"/>
      <c r="D680" s="407"/>
      <c r="E680" s="404"/>
      <c r="F680" s="404"/>
      <c r="G680" s="404"/>
      <c r="H680" s="404"/>
      <c r="I680" s="404"/>
      <c r="J680" s="972" t="str">
        <f>IF(I511="","",IF(AND(M679&lt;&gt;"",M679=FALSE),HYPERLINK(Q680,EUconst_MsgGoOn),""))</f>
        <v/>
      </c>
      <c r="K680" s="973"/>
      <c r="L680" s="973"/>
      <c r="M680" s="973"/>
      <c r="N680" s="974"/>
      <c r="O680" s="40"/>
      <c r="P680" s="26" t="s">
        <v>481</v>
      </c>
      <c r="Q680" s="477" t="str">
        <f>"#JUMP_F"&amp;P511+1</f>
        <v>#JUMP_F4</v>
      </c>
      <c r="R680" s="295"/>
      <c r="S680" s="295"/>
      <c r="T680" s="295"/>
      <c r="U680" s="295"/>
      <c r="V680" s="295"/>
      <c r="W680" s="295"/>
    </row>
    <row r="681" spans="3:23" s="294" customFormat="1" ht="5.0999999999999996" customHeight="1" x14ac:dyDescent="0.2">
      <c r="C681" s="403"/>
      <c r="D681" s="407"/>
      <c r="E681" s="404"/>
      <c r="F681" s="404"/>
      <c r="G681" s="404"/>
      <c r="H681" s="404"/>
      <c r="I681" s="404"/>
      <c r="J681" s="404"/>
      <c r="K681" s="404"/>
      <c r="L681" s="404"/>
      <c r="M681" s="404"/>
      <c r="N681" s="405"/>
      <c r="O681" s="40"/>
      <c r="P681" s="295"/>
      <c r="Q681" s="295"/>
      <c r="R681" s="295"/>
      <c r="S681" s="295"/>
      <c r="T681" s="295"/>
      <c r="U681" s="295"/>
      <c r="V681" s="295"/>
      <c r="W681" s="295"/>
    </row>
    <row r="682" spans="3:23" s="294" customFormat="1" ht="12.75" customHeight="1" x14ac:dyDescent="0.2">
      <c r="C682" s="403"/>
      <c r="D682" s="407" t="s">
        <v>153</v>
      </c>
      <c r="E682" s="1047" t="str">
        <f>Translations!$B$249</f>
        <v>Information on the methodology applied</v>
      </c>
      <c r="F682" s="1047"/>
      <c r="G682" s="1047"/>
      <c r="H682" s="1047"/>
      <c r="I682" s="1047"/>
      <c r="J682" s="1047"/>
      <c r="K682" s="1047"/>
      <c r="L682" s="1047"/>
      <c r="M682" s="1047"/>
      <c r="N682" s="1049"/>
      <c r="O682" s="40"/>
      <c r="P682" s="295"/>
      <c r="Q682" s="295"/>
      <c r="R682" s="295"/>
      <c r="S682" s="295"/>
      <c r="T682" s="295"/>
      <c r="U682" s="295"/>
      <c r="V682" s="295"/>
      <c r="W682" s="295"/>
    </row>
    <row r="683" spans="3:23" s="294" customFormat="1" ht="25.5" customHeight="1" thickBot="1" x14ac:dyDescent="0.25">
      <c r="C683" s="403"/>
      <c r="D683" s="404"/>
      <c r="E683" s="404"/>
      <c r="F683" s="426"/>
      <c r="G683" s="404"/>
      <c r="H683" s="404"/>
      <c r="I683" s="1044" t="str">
        <f>Translations!$B$254</f>
        <v>Data source</v>
      </c>
      <c r="J683" s="1044"/>
      <c r="K683" s="1044" t="str">
        <f>Translations!$B$255</f>
        <v>Other data source (if applicable)</v>
      </c>
      <c r="L683" s="1044"/>
      <c r="M683" s="1044" t="str">
        <f>Translations!$B$255</f>
        <v>Other data source (if applicable)</v>
      </c>
      <c r="N683" s="1044"/>
      <c r="O683" s="40"/>
      <c r="P683" s="295"/>
      <c r="Q683" s="295"/>
      <c r="R683" s="295"/>
      <c r="S683" s="295"/>
      <c r="T683" s="295"/>
      <c r="U683" s="295"/>
      <c r="V683" s="295"/>
      <c r="W683" s="295" t="s">
        <v>457</v>
      </c>
    </row>
    <row r="684" spans="3:23" s="294" customFormat="1" ht="12.75" customHeight="1" x14ac:dyDescent="0.2">
      <c r="C684" s="403"/>
      <c r="D684" s="407"/>
      <c r="E684" s="412" t="s">
        <v>908</v>
      </c>
      <c r="F684" s="1030" t="str">
        <f>Translations!$B$374</f>
        <v>Waste gases produced</v>
      </c>
      <c r="G684" s="1030"/>
      <c r="H684" s="1031"/>
      <c r="I684" s="1032"/>
      <c r="J684" s="1033"/>
      <c r="K684" s="1034"/>
      <c r="L684" s="1035"/>
      <c r="M684" s="1034"/>
      <c r="N684" s="1036"/>
      <c r="O684" s="40"/>
      <c r="P684" s="295"/>
      <c r="Q684" s="295"/>
      <c r="R684" s="295"/>
      <c r="S684" s="295"/>
      <c r="T684" s="295"/>
      <c r="U684" s="295"/>
      <c r="V684" s="295"/>
      <c r="W684" s="302" t="b">
        <f>AND(M679&lt;&gt;"",M679=FALSE)</f>
        <v>0</v>
      </c>
    </row>
    <row r="685" spans="3:23" s="294" customFormat="1" ht="12.75" customHeight="1" x14ac:dyDescent="0.2">
      <c r="C685" s="403"/>
      <c r="D685" s="407"/>
      <c r="E685" s="412" t="s">
        <v>909</v>
      </c>
      <c r="F685" s="1037" t="str">
        <f>Translations!$B$256</f>
        <v>Energy content</v>
      </c>
      <c r="G685" s="1037"/>
      <c r="H685" s="1038"/>
      <c r="I685" s="1039"/>
      <c r="J685" s="1040"/>
      <c r="K685" s="1041"/>
      <c r="L685" s="1042"/>
      <c r="M685" s="1041"/>
      <c r="N685" s="1043"/>
      <c r="O685" s="40"/>
      <c r="P685" s="295"/>
      <c r="Q685" s="295"/>
      <c r="R685" s="295"/>
      <c r="S685" s="295"/>
      <c r="T685" s="295"/>
      <c r="U685" s="295"/>
      <c r="V685" s="295"/>
      <c r="W685" s="303" t="b">
        <f>W684</f>
        <v>0</v>
      </c>
    </row>
    <row r="686" spans="3:23" s="294" customFormat="1" ht="12.75" customHeight="1" x14ac:dyDescent="0.2">
      <c r="C686" s="403"/>
      <c r="D686" s="407"/>
      <c r="E686" s="412" t="s">
        <v>910</v>
      </c>
      <c r="F686" s="1019" t="str">
        <f>Translations!$B$375</f>
        <v>Emission factor</v>
      </c>
      <c r="G686" s="1019"/>
      <c r="H686" s="1020"/>
      <c r="I686" s="1021"/>
      <c r="J686" s="1022"/>
      <c r="K686" s="1023"/>
      <c r="L686" s="1024"/>
      <c r="M686" s="1023"/>
      <c r="N686" s="1025"/>
      <c r="O686" s="40"/>
      <c r="P686" s="295"/>
      <c r="Q686" s="295"/>
      <c r="R686" s="295"/>
      <c r="S686" s="295"/>
      <c r="T686" s="295"/>
      <c r="U686" s="295"/>
      <c r="V686" s="295"/>
      <c r="W686" s="303" t="b">
        <f>W685</f>
        <v>0</v>
      </c>
    </row>
    <row r="687" spans="3:23" s="294" customFormat="1" ht="12.75" customHeight="1" x14ac:dyDescent="0.2">
      <c r="C687" s="403"/>
      <c r="D687" s="407"/>
      <c r="E687" s="412" t="s">
        <v>911</v>
      </c>
      <c r="F687" s="1030" t="str">
        <f>Translations!$B$376</f>
        <v>Waste gases consumed</v>
      </c>
      <c r="G687" s="1030"/>
      <c r="H687" s="1031"/>
      <c r="I687" s="1032"/>
      <c r="J687" s="1033"/>
      <c r="K687" s="1034"/>
      <c r="L687" s="1035"/>
      <c r="M687" s="1034"/>
      <c r="N687" s="1036"/>
      <c r="O687" s="40"/>
      <c r="P687" s="295"/>
      <c r="Q687" s="295"/>
      <c r="R687" s="295"/>
      <c r="S687" s="295"/>
      <c r="T687" s="295"/>
      <c r="U687" s="295"/>
      <c r="V687" s="295"/>
      <c r="W687" s="303" t="b">
        <f t="shared" ref="W687:W698" si="2">W686</f>
        <v>0</v>
      </c>
    </row>
    <row r="688" spans="3:23" s="294" customFormat="1" ht="12.75" customHeight="1" x14ac:dyDescent="0.2">
      <c r="C688" s="403"/>
      <c r="D688" s="407"/>
      <c r="E688" s="412" t="s">
        <v>912</v>
      </c>
      <c r="F688" s="1037" t="str">
        <f>Translations!$B$256</f>
        <v>Energy content</v>
      </c>
      <c r="G688" s="1037"/>
      <c r="H688" s="1038"/>
      <c r="I688" s="1039"/>
      <c r="J688" s="1040"/>
      <c r="K688" s="1041"/>
      <c r="L688" s="1042"/>
      <c r="M688" s="1041"/>
      <c r="N688" s="1043"/>
      <c r="O688" s="40"/>
      <c r="P688" s="295"/>
      <c r="Q688" s="295"/>
      <c r="R688" s="295"/>
      <c r="S688" s="295"/>
      <c r="T688" s="295"/>
      <c r="U688" s="295"/>
      <c r="V688" s="295"/>
      <c r="W688" s="303" t="b">
        <f t="shared" si="2"/>
        <v>0</v>
      </c>
    </row>
    <row r="689" spans="3:23" s="294" customFormat="1" ht="12.75" customHeight="1" x14ac:dyDescent="0.2">
      <c r="C689" s="403"/>
      <c r="D689" s="407"/>
      <c r="E689" s="412" t="s">
        <v>913</v>
      </c>
      <c r="F689" s="1019" t="str">
        <f>Translations!$B$375</f>
        <v>Emission factor</v>
      </c>
      <c r="G689" s="1019"/>
      <c r="H689" s="1020"/>
      <c r="I689" s="1021"/>
      <c r="J689" s="1022"/>
      <c r="K689" s="1023"/>
      <c r="L689" s="1024"/>
      <c r="M689" s="1023"/>
      <c r="N689" s="1025"/>
      <c r="O689" s="40"/>
      <c r="P689" s="295"/>
      <c r="Q689" s="295"/>
      <c r="R689" s="295"/>
      <c r="S689" s="295"/>
      <c r="T689" s="295"/>
      <c r="U689" s="295"/>
      <c r="V689" s="295"/>
      <c r="W689" s="303" t="b">
        <f t="shared" si="2"/>
        <v>0</v>
      </c>
    </row>
    <row r="690" spans="3:23" s="294" customFormat="1" ht="12.75" customHeight="1" x14ac:dyDescent="0.2">
      <c r="C690" s="403"/>
      <c r="D690" s="407"/>
      <c r="E690" s="412" t="s">
        <v>914</v>
      </c>
      <c r="F690" s="1030" t="str">
        <f>Translations!$B$377</f>
        <v>Waste gases flared (not safety flaring)</v>
      </c>
      <c r="G690" s="1030"/>
      <c r="H690" s="1031"/>
      <c r="I690" s="1032"/>
      <c r="J690" s="1033"/>
      <c r="K690" s="1034"/>
      <c r="L690" s="1035"/>
      <c r="M690" s="1034"/>
      <c r="N690" s="1036"/>
      <c r="O690" s="40"/>
      <c r="P690" s="295"/>
      <c r="Q690" s="295"/>
      <c r="R690" s="295"/>
      <c r="S690" s="295"/>
      <c r="T690" s="295"/>
      <c r="U690" s="295"/>
      <c r="V690" s="295"/>
      <c r="W690" s="303" t="b">
        <f t="shared" si="2"/>
        <v>0</v>
      </c>
    </row>
    <row r="691" spans="3:23" s="294" customFormat="1" ht="12.75" customHeight="1" x14ac:dyDescent="0.2">
      <c r="C691" s="403"/>
      <c r="D691" s="407"/>
      <c r="E691" s="412" t="s">
        <v>915</v>
      </c>
      <c r="F691" s="1037" t="str">
        <f>Translations!$B$256</f>
        <v>Energy content</v>
      </c>
      <c r="G691" s="1037"/>
      <c r="H691" s="1038"/>
      <c r="I691" s="1039"/>
      <c r="J691" s="1040"/>
      <c r="K691" s="1041"/>
      <c r="L691" s="1042"/>
      <c r="M691" s="1041"/>
      <c r="N691" s="1043"/>
      <c r="O691" s="40"/>
      <c r="P691" s="295"/>
      <c r="Q691" s="295"/>
      <c r="R691" s="295"/>
      <c r="S691" s="295"/>
      <c r="T691" s="295"/>
      <c r="U691" s="295"/>
      <c r="V691" s="295"/>
      <c r="W691" s="303" t="b">
        <f t="shared" si="2"/>
        <v>0</v>
      </c>
    </row>
    <row r="692" spans="3:23" s="294" customFormat="1" ht="12.75" customHeight="1" x14ac:dyDescent="0.2">
      <c r="C692" s="403"/>
      <c r="D692" s="407"/>
      <c r="E692" s="412" t="s">
        <v>916</v>
      </c>
      <c r="F692" s="1019" t="str">
        <f>Translations!$B$375</f>
        <v>Emission factor</v>
      </c>
      <c r="G692" s="1019"/>
      <c r="H692" s="1020"/>
      <c r="I692" s="1021"/>
      <c r="J692" s="1022"/>
      <c r="K692" s="1023"/>
      <c r="L692" s="1024"/>
      <c r="M692" s="1023"/>
      <c r="N692" s="1025"/>
      <c r="O692" s="40"/>
      <c r="P692" s="295"/>
      <c r="Q692" s="295"/>
      <c r="R692" s="295"/>
      <c r="S692" s="295"/>
      <c r="T692" s="295"/>
      <c r="U692" s="295"/>
      <c r="V692" s="295"/>
      <c r="W692" s="303" t="b">
        <f t="shared" si="2"/>
        <v>0</v>
      </c>
    </row>
    <row r="693" spans="3:23" s="294" customFormat="1" ht="12.75" customHeight="1" x14ac:dyDescent="0.2">
      <c r="C693" s="403"/>
      <c r="D693" s="407"/>
      <c r="E693" s="412" t="s">
        <v>917</v>
      </c>
      <c r="F693" s="1030" t="str">
        <f>Translations!$B$378</f>
        <v>Waste gases imported</v>
      </c>
      <c r="G693" s="1030"/>
      <c r="H693" s="1031"/>
      <c r="I693" s="1032"/>
      <c r="J693" s="1033"/>
      <c r="K693" s="1034"/>
      <c r="L693" s="1035"/>
      <c r="M693" s="1034"/>
      <c r="N693" s="1036"/>
      <c r="O693" s="40"/>
      <c r="P693" s="295"/>
      <c r="Q693" s="295"/>
      <c r="R693" s="295"/>
      <c r="S693" s="295"/>
      <c r="T693" s="295"/>
      <c r="U693" s="295"/>
      <c r="V693" s="295"/>
      <c r="W693" s="303" t="b">
        <f t="shared" si="2"/>
        <v>0</v>
      </c>
    </row>
    <row r="694" spans="3:23" s="294" customFormat="1" ht="12.75" customHeight="1" x14ac:dyDescent="0.2">
      <c r="C694" s="403"/>
      <c r="D694" s="407"/>
      <c r="E694" s="412" t="s">
        <v>918</v>
      </c>
      <c r="F694" s="1037" t="str">
        <f>Translations!$B$256</f>
        <v>Energy content</v>
      </c>
      <c r="G694" s="1037"/>
      <c r="H694" s="1038"/>
      <c r="I694" s="1039"/>
      <c r="J694" s="1040"/>
      <c r="K694" s="1041"/>
      <c r="L694" s="1042"/>
      <c r="M694" s="1041"/>
      <c r="N694" s="1043"/>
      <c r="O694" s="40"/>
      <c r="P694" s="295"/>
      <c r="Q694" s="295"/>
      <c r="R694" s="295"/>
      <c r="S694" s="295"/>
      <c r="T694" s="295"/>
      <c r="U694" s="295"/>
      <c r="V694" s="295"/>
      <c r="W694" s="303" t="b">
        <f t="shared" si="2"/>
        <v>0</v>
      </c>
    </row>
    <row r="695" spans="3:23" s="294" customFormat="1" ht="12.75" customHeight="1" x14ac:dyDescent="0.2">
      <c r="C695" s="403"/>
      <c r="D695" s="407"/>
      <c r="E695" s="412" t="s">
        <v>919</v>
      </c>
      <c r="F695" s="1019" t="str">
        <f>Translations!$B$375</f>
        <v>Emission factor</v>
      </c>
      <c r="G695" s="1019"/>
      <c r="H695" s="1020"/>
      <c r="I695" s="1021"/>
      <c r="J695" s="1022"/>
      <c r="K695" s="1023"/>
      <c r="L695" s="1024"/>
      <c r="M695" s="1023"/>
      <c r="N695" s="1025"/>
      <c r="O695" s="40"/>
      <c r="P695" s="295"/>
      <c r="Q695" s="295"/>
      <c r="R695" s="295"/>
      <c r="S695" s="295"/>
      <c r="T695" s="295"/>
      <c r="U695" s="295"/>
      <c r="V695" s="295"/>
      <c r="W695" s="303" t="b">
        <f t="shared" si="2"/>
        <v>0</v>
      </c>
    </row>
    <row r="696" spans="3:23" s="294" customFormat="1" ht="12.75" customHeight="1" x14ac:dyDescent="0.2">
      <c r="C696" s="403"/>
      <c r="D696" s="407"/>
      <c r="E696" s="412" t="s">
        <v>920</v>
      </c>
      <c r="F696" s="1030" t="str">
        <f>Translations!$B$379</f>
        <v>Waste gases exported</v>
      </c>
      <c r="G696" s="1030"/>
      <c r="H696" s="1031"/>
      <c r="I696" s="1032"/>
      <c r="J696" s="1033"/>
      <c r="K696" s="1034"/>
      <c r="L696" s="1035"/>
      <c r="M696" s="1034"/>
      <c r="N696" s="1036"/>
      <c r="O696" s="40"/>
      <c r="P696" s="295"/>
      <c r="Q696" s="295"/>
      <c r="R696" s="295"/>
      <c r="S696" s="295"/>
      <c r="T696" s="295"/>
      <c r="U696" s="295"/>
      <c r="V696" s="295"/>
      <c r="W696" s="303" t="b">
        <f t="shared" si="2"/>
        <v>0</v>
      </c>
    </row>
    <row r="697" spans="3:23" s="294" customFormat="1" ht="12.75" customHeight="1" x14ac:dyDescent="0.2">
      <c r="C697" s="403"/>
      <c r="D697" s="407"/>
      <c r="E697" s="412" t="s">
        <v>921</v>
      </c>
      <c r="F697" s="1037" t="str">
        <f>Translations!$B$256</f>
        <v>Energy content</v>
      </c>
      <c r="G697" s="1037"/>
      <c r="H697" s="1038"/>
      <c r="I697" s="1039"/>
      <c r="J697" s="1040"/>
      <c r="K697" s="1041"/>
      <c r="L697" s="1042"/>
      <c r="M697" s="1041"/>
      <c r="N697" s="1043"/>
      <c r="O697" s="40"/>
      <c r="P697" s="295"/>
      <c r="Q697" s="295"/>
      <c r="R697" s="295"/>
      <c r="S697" s="295"/>
      <c r="T697" s="295"/>
      <c r="U697" s="295"/>
      <c r="V697" s="295"/>
      <c r="W697" s="303" t="b">
        <f t="shared" si="2"/>
        <v>0</v>
      </c>
    </row>
    <row r="698" spans="3:23" s="294" customFormat="1" ht="12.75" customHeight="1" x14ac:dyDescent="0.2">
      <c r="C698" s="403"/>
      <c r="D698" s="407"/>
      <c r="E698" s="412" t="s">
        <v>922</v>
      </c>
      <c r="F698" s="1019" t="str">
        <f>Translations!$B$375</f>
        <v>Emission factor</v>
      </c>
      <c r="G698" s="1019"/>
      <c r="H698" s="1020"/>
      <c r="I698" s="1021"/>
      <c r="J698" s="1022"/>
      <c r="K698" s="1023"/>
      <c r="L698" s="1024"/>
      <c r="M698" s="1023"/>
      <c r="N698" s="1025"/>
      <c r="O698" s="40"/>
      <c r="P698" s="295"/>
      <c r="Q698" s="295"/>
      <c r="R698" s="295"/>
      <c r="S698" s="295"/>
      <c r="T698" s="295"/>
      <c r="U698" s="295"/>
      <c r="V698" s="295"/>
      <c r="W698" s="303" t="b">
        <f t="shared" si="2"/>
        <v>0</v>
      </c>
    </row>
    <row r="699" spans="3:23" s="294" customFormat="1" ht="5.0999999999999996" customHeight="1" x14ac:dyDescent="0.2">
      <c r="C699" s="403"/>
      <c r="D699" s="407"/>
      <c r="E699" s="404"/>
      <c r="F699" s="404"/>
      <c r="G699" s="404"/>
      <c r="H699" s="404"/>
      <c r="I699" s="404"/>
      <c r="J699" s="404"/>
      <c r="K699" s="404"/>
      <c r="L699" s="404"/>
      <c r="M699" s="404"/>
      <c r="N699" s="405"/>
      <c r="O699" s="40"/>
      <c r="P699" s="295"/>
      <c r="Q699" s="295"/>
      <c r="R699" s="295"/>
      <c r="S699" s="295"/>
      <c r="T699" s="295"/>
      <c r="U699" s="295"/>
      <c r="V699" s="295"/>
      <c r="W699" s="320"/>
    </row>
    <row r="700" spans="3:23" s="294" customFormat="1" ht="12.75" customHeight="1" x14ac:dyDescent="0.2">
      <c r="C700" s="403"/>
      <c r="D700" s="407"/>
      <c r="E700" s="412" t="s">
        <v>923</v>
      </c>
      <c r="F700" s="1013" t="str">
        <f>Translations!$B$257</f>
        <v>Description of the methodology applied</v>
      </c>
      <c r="G700" s="1013"/>
      <c r="H700" s="1013"/>
      <c r="I700" s="1013"/>
      <c r="J700" s="1013"/>
      <c r="K700" s="1013"/>
      <c r="L700" s="1013"/>
      <c r="M700" s="1013"/>
      <c r="N700" s="1014"/>
      <c r="O700" s="40"/>
      <c r="P700" s="295"/>
      <c r="Q700" s="295"/>
      <c r="R700" s="295"/>
      <c r="S700" s="295"/>
      <c r="T700" s="295"/>
      <c r="U700" s="295"/>
      <c r="V700" s="295"/>
      <c r="W700" s="304"/>
    </row>
    <row r="701" spans="3:23" s="294" customFormat="1" ht="5.0999999999999996" customHeight="1" x14ac:dyDescent="0.2">
      <c r="C701" s="403"/>
      <c r="D701" s="404"/>
      <c r="E701" s="408"/>
      <c r="F701" s="423"/>
      <c r="G701" s="424"/>
      <c r="H701" s="424"/>
      <c r="I701" s="424"/>
      <c r="J701" s="424"/>
      <c r="K701" s="424"/>
      <c r="L701" s="424"/>
      <c r="M701" s="424"/>
      <c r="N701" s="425"/>
      <c r="O701" s="40"/>
      <c r="P701" s="295"/>
      <c r="Q701" s="295"/>
      <c r="R701" s="295"/>
      <c r="S701" s="295"/>
      <c r="T701" s="295"/>
      <c r="U701" s="295"/>
      <c r="V701" s="295"/>
      <c r="W701" s="304"/>
    </row>
    <row r="702" spans="3:23" s="294" customFormat="1" ht="12.75" customHeight="1" x14ac:dyDescent="0.2">
      <c r="C702" s="403"/>
      <c r="D702" s="407"/>
      <c r="E702" s="412"/>
      <c r="F702" s="1026" t="str">
        <f>IF(I511&lt;&gt;"",HYPERLINK("#" &amp; Q702,EUConst_MsgDescription),"")</f>
        <v/>
      </c>
      <c r="G702" s="1004"/>
      <c r="H702" s="1004"/>
      <c r="I702" s="1004"/>
      <c r="J702" s="1004"/>
      <c r="K702" s="1004"/>
      <c r="L702" s="1004"/>
      <c r="M702" s="1004"/>
      <c r="N702" s="1005"/>
      <c r="O702" s="40"/>
      <c r="P702" s="26" t="s">
        <v>481</v>
      </c>
      <c r="Q702" s="477" t="str">
        <f>"#"&amp;ADDRESS(ROW($C$10),COLUMN($C$10))</f>
        <v>#$C$10</v>
      </c>
      <c r="R702" s="295"/>
      <c r="S702" s="295"/>
      <c r="T702" s="295"/>
      <c r="U702" s="295"/>
      <c r="V702" s="295"/>
      <c r="W702" s="304"/>
    </row>
    <row r="703" spans="3:23" s="294" customFormat="1" ht="5.0999999999999996" customHeight="1" x14ac:dyDescent="0.2">
      <c r="C703" s="403"/>
      <c r="D703" s="407"/>
      <c r="E703" s="413"/>
      <c r="F703" s="1027"/>
      <c r="G703" s="1027"/>
      <c r="H703" s="1027"/>
      <c r="I703" s="1027"/>
      <c r="J703" s="1027"/>
      <c r="K703" s="1027"/>
      <c r="L703" s="1027"/>
      <c r="M703" s="1027"/>
      <c r="N703" s="1028"/>
      <c r="O703" s="40"/>
      <c r="P703" s="301"/>
      <c r="Q703" s="295"/>
      <c r="R703" s="295"/>
      <c r="S703" s="295"/>
      <c r="T703" s="295"/>
      <c r="U703" s="295"/>
      <c r="V703" s="295"/>
      <c r="W703" s="304"/>
    </row>
    <row r="704" spans="3:23" s="294" customFormat="1" ht="50.1" customHeight="1" x14ac:dyDescent="0.2">
      <c r="C704" s="403"/>
      <c r="D704" s="413"/>
      <c r="E704" s="413"/>
      <c r="F704" s="994"/>
      <c r="G704" s="995"/>
      <c r="H704" s="995"/>
      <c r="I704" s="995"/>
      <c r="J704" s="995"/>
      <c r="K704" s="995"/>
      <c r="L704" s="995"/>
      <c r="M704" s="995"/>
      <c r="N704" s="996"/>
      <c r="O704" s="40"/>
      <c r="P704" s="295"/>
      <c r="Q704" s="295"/>
      <c r="R704" s="295"/>
      <c r="S704" s="295"/>
      <c r="T704" s="295"/>
      <c r="U704" s="295"/>
      <c r="V704" s="295"/>
      <c r="W704" s="303" t="b">
        <f>W686</f>
        <v>0</v>
      </c>
    </row>
    <row r="705" spans="1:26" ht="5.0999999999999996" customHeight="1" x14ac:dyDescent="0.2">
      <c r="C705" s="403"/>
      <c r="D705" s="407"/>
      <c r="E705" s="404"/>
      <c r="F705" s="404"/>
      <c r="G705" s="404"/>
      <c r="H705" s="404"/>
      <c r="I705" s="404"/>
      <c r="J705" s="404"/>
      <c r="K705" s="404"/>
      <c r="L705" s="404"/>
      <c r="M705" s="404"/>
      <c r="N705" s="405"/>
      <c r="W705" s="303"/>
    </row>
    <row r="706" spans="1:26" ht="12.75" customHeight="1" x14ac:dyDescent="0.2">
      <c r="C706" s="403"/>
      <c r="D706" s="407"/>
      <c r="E706" s="412"/>
      <c r="F706" s="1029" t="str">
        <f>Translations!$B$210</f>
        <v>Reference to external files, if relevant</v>
      </c>
      <c r="G706" s="1029"/>
      <c r="H706" s="1029"/>
      <c r="I706" s="1029"/>
      <c r="J706" s="1029"/>
      <c r="K706" s="934"/>
      <c r="L706" s="934"/>
      <c r="M706" s="934"/>
      <c r="N706" s="934"/>
      <c r="W706" s="303" t="b">
        <f>W704</f>
        <v>0</v>
      </c>
    </row>
    <row r="707" spans="1:26" ht="5.0999999999999996" customHeight="1" x14ac:dyDescent="0.2">
      <c r="C707" s="403"/>
      <c r="D707" s="407"/>
      <c r="E707" s="404"/>
      <c r="F707" s="404"/>
      <c r="G707" s="404"/>
      <c r="H707" s="404"/>
      <c r="I707" s="404"/>
      <c r="J707" s="404"/>
      <c r="K707" s="404"/>
      <c r="L707" s="404"/>
      <c r="M707" s="404"/>
      <c r="N707" s="405"/>
      <c r="W707" s="324"/>
    </row>
    <row r="708" spans="1:26" ht="12.75" customHeight="1" x14ac:dyDescent="0.2">
      <c r="C708" s="403"/>
      <c r="D708" s="407" t="s">
        <v>154</v>
      </c>
      <c r="E708" s="1011" t="str">
        <f>Translations!$B$258</f>
        <v>The hierarchical order has been followed?</v>
      </c>
      <c r="F708" s="1011"/>
      <c r="G708" s="1011"/>
      <c r="H708" s="1012"/>
      <c r="I708" s="312"/>
      <c r="J708" s="418" t="str">
        <f>Translations!$B$259</f>
        <v xml:space="preserve"> If not, why?</v>
      </c>
      <c r="K708" s="977"/>
      <c r="L708" s="978"/>
      <c r="M708" s="978"/>
      <c r="N708" s="984"/>
      <c r="V708" s="325" t="b">
        <f>W706</f>
        <v>0</v>
      </c>
      <c r="W708" s="310" t="b">
        <f>OR(W704,AND(I708&lt;&gt;"",I708=TRUE))</f>
        <v>0</v>
      </c>
    </row>
    <row r="709" spans="1:26" ht="5.0999999999999996" customHeight="1" x14ac:dyDescent="0.2">
      <c r="C709" s="403"/>
      <c r="D709" s="404"/>
      <c r="E709" s="508"/>
      <c r="F709" s="508"/>
      <c r="G709" s="508"/>
      <c r="H709" s="508"/>
      <c r="I709" s="508"/>
      <c r="J709" s="508"/>
      <c r="K709" s="508"/>
      <c r="L709" s="508"/>
      <c r="M709" s="508"/>
      <c r="N709" s="509"/>
      <c r="W709" s="320"/>
    </row>
    <row r="710" spans="1:26" ht="12.75" customHeight="1" x14ac:dyDescent="0.2">
      <c r="C710" s="403"/>
      <c r="D710" s="421"/>
      <c r="E710" s="421"/>
      <c r="F710" s="1013" t="str">
        <f>Translations!$B$264</f>
        <v>Further details on any deviation from the hierarchy</v>
      </c>
      <c r="G710" s="1013"/>
      <c r="H710" s="1013"/>
      <c r="I710" s="1013"/>
      <c r="J710" s="1013"/>
      <c r="K710" s="1013"/>
      <c r="L710" s="1013"/>
      <c r="M710" s="1013"/>
      <c r="N710" s="1014"/>
      <c r="W710" s="324"/>
    </row>
    <row r="711" spans="1:26" ht="25.5" customHeight="1" thickBot="1" x14ac:dyDescent="0.25">
      <c r="C711" s="403"/>
      <c r="D711" s="421"/>
      <c r="E711" s="421"/>
      <c r="F711" s="994"/>
      <c r="G711" s="995"/>
      <c r="H711" s="995"/>
      <c r="I711" s="995"/>
      <c r="J711" s="995"/>
      <c r="K711" s="995"/>
      <c r="L711" s="995"/>
      <c r="M711" s="995"/>
      <c r="N711" s="996"/>
      <c r="W711" s="326" t="b">
        <f>W708</f>
        <v>0</v>
      </c>
    </row>
    <row r="712" spans="1:26" s="23" customFormat="1" ht="12.75" x14ac:dyDescent="0.2">
      <c r="A712" s="26"/>
      <c r="B712" s="40"/>
      <c r="C712" s="427"/>
      <c r="D712" s="428"/>
      <c r="E712" s="428"/>
      <c r="F712" s="428"/>
      <c r="G712" s="428"/>
      <c r="H712" s="428"/>
      <c r="I712" s="428"/>
      <c r="J712" s="428"/>
      <c r="K712" s="428"/>
      <c r="L712" s="428"/>
      <c r="M712" s="428"/>
      <c r="N712" s="429"/>
      <c r="O712" s="40"/>
      <c r="P712" s="142" t="str">
        <f>IF(OR(P511=1,AND(I511&lt;&gt;"",COUNTIF(P713:$P$2144,"PRINT")=0)),"PRINT","")</f>
        <v/>
      </c>
      <c r="Q712" s="26" t="s">
        <v>631</v>
      </c>
      <c r="R712" s="27"/>
      <c r="S712" s="27"/>
      <c r="T712" s="26"/>
      <c r="U712" s="26"/>
      <c r="V712" s="26"/>
      <c r="W712" s="26"/>
    </row>
    <row r="713" spans="1:26" s="23" customFormat="1" ht="12.75" customHeight="1" thickBot="1" x14ac:dyDescent="0.25">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3">
      <c r="A714" s="26"/>
      <c r="B714" s="40"/>
      <c r="C714" s="343"/>
      <c r="D714" s="343"/>
      <c r="E714" s="343"/>
      <c r="F714" s="343"/>
      <c r="G714" s="343"/>
      <c r="H714" s="343"/>
      <c r="I714" s="343"/>
      <c r="J714" s="343"/>
      <c r="K714" s="343"/>
      <c r="L714" s="343"/>
      <c r="M714" s="343"/>
      <c r="N714" s="343"/>
      <c r="O714" s="40"/>
      <c r="P714" s="26"/>
      <c r="Q714" s="26"/>
      <c r="R714" s="27"/>
      <c r="S714" s="27"/>
      <c r="T714" s="26"/>
      <c r="U714" s="26"/>
      <c r="V714" s="26"/>
      <c r="W714" s="26"/>
      <c r="X714" s="294"/>
      <c r="Y714" s="294"/>
      <c r="Z714" s="294"/>
    </row>
    <row r="715" spans="1:26" s="291" customFormat="1" ht="15" customHeight="1" thickBot="1" x14ac:dyDescent="0.25">
      <c r="A715" s="288"/>
      <c r="B715" s="189"/>
      <c r="C715" s="289">
        <v>4</v>
      </c>
      <c r="D715" s="1088" t="str">
        <f>Translations!$B$295</f>
        <v>Sub-installation with product benchmark:</v>
      </c>
      <c r="E715" s="1089"/>
      <c r="F715" s="1089"/>
      <c r="G715" s="1089"/>
      <c r="H715" s="1089"/>
      <c r="I715" s="1090" t="str">
        <f>IF(INDEX(CNTR_SubInstListIsProdBM,$C715),INDEX(CNTR_SubInstListNames,$C715),"")</f>
        <v/>
      </c>
      <c r="J715" s="1091"/>
      <c r="K715" s="1091"/>
      <c r="L715" s="1091"/>
      <c r="M715" s="1091"/>
      <c r="N715" s="1092"/>
      <c r="O715" s="40"/>
      <c r="P715" s="494">
        <f>P511+1</f>
        <v>4</v>
      </c>
      <c r="Q715" s="295"/>
      <c r="R715" s="314"/>
      <c r="S715" s="314"/>
      <c r="T715" s="314"/>
      <c r="U715" s="290"/>
      <c r="V715" s="460" t="s">
        <v>935</v>
      </c>
      <c r="W715" s="461" t="b">
        <f>AND(CNTR_ExistSubInstEntries,I715="")</f>
        <v>0</v>
      </c>
    </row>
    <row r="716" spans="1:26" ht="12.75" customHeight="1" thickBot="1" x14ac:dyDescent="0.25">
      <c r="C716" s="286"/>
      <c r="D716" s="287"/>
      <c r="E716" s="1093" t="str">
        <f>Translations!$B$296</f>
        <v>The name of the product benchmark sub-installation is displayed automatically based in the inputs in sheet "C_InstallationDescription".</v>
      </c>
      <c r="F716" s="1094"/>
      <c r="G716" s="1094"/>
      <c r="H716" s="1094"/>
      <c r="I716" s="1094"/>
      <c r="J716" s="1094"/>
      <c r="K716" s="1094"/>
      <c r="L716" s="1094"/>
      <c r="M716" s="1094"/>
      <c r="N716" s="1095"/>
    </row>
    <row r="717" spans="1:26" ht="5.0999999999999996" customHeight="1" x14ac:dyDescent="0.2">
      <c r="C717" s="344"/>
      <c r="D717" s="345"/>
      <c r="E717" s="345"/>
      <c r="F717" s="345"/>
      <c r="G717" s="345"/>
      <c r="H717" s="345"/>
      <c r="I717" s="345"/>
      <c r="J717" s="345"/>
      <c r="K717" s="345"/>
      <c r="L717" s="345"/>
      <c r="M717" s="345"/>
      <c r="N717" s="346"/>
      <c r="P717" s="185"/>
      <c r="Q717" s="185"/>
      <c r="R717" s="185"/>
      <c r="S717" s="185"/>
      <c r="T717" s="185"/>
      <c r="U717" s="27"/>
      <c r="V717" s="27"/>
      <c r="W717" s="464"/>
    </row>
    <row r="718" spans="1:26" ht="15" customHeight="1" x14ac:dyDescent="0.2">
      <c r="C718" s="270"/>
      <c r="E718" s="1009" t="str">
        <f>CONCATENATE(EUconst_MsgSeeFirst," (F.I.1)")</f>
        <v>Detailed instructions for data entries in this tool can be found at the first copy of this tool.  (F.I.1)</v>
      </c>
      <c r="F718" s="1009"/>
      <c r="G718" s="1009"/>
      <c r="H718" s="1009"/>
      <c r="I718" s="1009"/>
      <c r="J718" s="1009"/>
      <c r="K718" s="1009"/>
      <c r="L718" s="1009"/>
      <c r="M718" s="1009"/>
      <c r="N718" s="271"/>
      <c r="P718" s="185"/>
      <c r="Q718" s="185"/>
      <c r="R718" s="185"/>
      <c r="S718" s="185"/>
      <c r="T718" s="185"/>
      <c r="U718" s="27"/>
      <c r="V718" s="27"/>
      <c r="W718" s="464"/>
    </row>
    <row r="719" spans="1:26" ht="5.0999999999999996" customHeight="1" x14ac:dyDescent="0.2">
      <c r="C719" s="270"/>
      <c r="N719" s="271"/>
      <c r="P719" s="185"/>
      <c r="Q719" s="185"/>
      <c r="R719" s="185"/>
      <c r="S719" s="185"/>
      <c r="T719" s="185"/>
      <c r="U719" s="27"/>
      <c r="V719" s="27"/>
      <c r="W719" s="464"/>
    </row>
    <row r="720" spans="1:26" ht="12.75" customHeight="1" x14ac:dyDescent="0.2">
      <c r="C720" s="270"/>
      <c r="D720" s="24" t="s">
        <v>146</v>
      </c>
      <c r="E720" s="919" t="str">
        <f>Translations!$B$297</f>
        <v>System boundaries of the sub-installation</v>
      </c>
      <c r="F720" s="919"/>
      <c r="G720" s="919"/>
      <c r="H720" s="919"/>
      <c r="I720" s="919"/>
      <c r="J720" s="919"/>
      <c r="K720" s="919"/>
      <c r="L720" s="919"/>
      <c r="M720" s="919"/>
      <c r="N720" s="1087"/>
    </row>
    <row r="721" spans="1:23" ht="5.0999999999999996" customHeight="1" x14ac:dyDescent="0.2">
      <c r="C721" s="270"/>
      <c r="N721" s="271"/>
    </row>
    <row r="722" spans="1:23" ht="12.75" customHeight="1" x14ac:dyDescent="0.2">
      <c r="C722" s="270"/>
      <c r="D722" s="496" t="s">
        <v>152</v>
      </c>
      <c r="E722" s="967" t="str">
        <f>Translations!$B$249</f>
        <v>Information on the methodology applied</v>
      </c>
      <c r="F722" s="967"/>
      <c r="G722" s="967"/>
      <c r="H722" s="967"/>
      <c r="I722" s="967"/>
      <c r="J722" s="967"/>
      <c r="K722" s="967"/>
      <c r="L722" s="967"/>
      <c r="M722" s="967"/>
      <c r="N722" s="1072"/>
    </row>
    <row r="723" spans="1:23" ht="5.0999999999999996" customHeight="1" x14ac:dyDescent="0.2">
      <c r="C723" s="270"/>
      <c r="D723" s="29"/>
      <c r="E723" s="920"/>
      <c r="F723" s="920"/>
      <c r="G723" s="920"/>
      <c r="H723" s="920"/>
      <c r="I723" s="920"/>
      <c r="J723" s="920"/>
      <c r="K723" s="920"/>
      <c r="L723" s="920"/>
      <c r="M723" s="920"/>
      <c r="N723" s="1015"/>
    </row>
    <row r="724" spans="1:23" ht="50.1" customHeight="1" x14ac:dyDescent="0.2">
      <c r="C724" s="270"/>
      <c r="D724" s="496"/>
      <c r="E724" s="1104"/>
      <c r="F724" s="1105"/>
      <c r="G724" s="1105"/>
      <c r="H724" s="1105"/>
      <c r="I724" s="1105"/>
      <c r="J724" s="1105"/>
      <c r="K724" s="1105"/>
      <c r="L724" s="1105"/>
      <c r="M724" s="1105"/>
      <c r="N724" s="1106"/>
    </row>
    <row r="725" spans="1:23" ht="5.0999999999999996" customHeight="1" x14ac:dyDescent="0.2">
      <c r="C725" s="270"/>
      <c r="D725" s="496"/>
      <c r="N725" s="271"/>
    </row>
    <row r="726" spans="1:23" ht="12.75" customHeight="1" x14ac:dyDescent="0.2">
      <c r="C726" s="270"/>
      <c r="D726" s="496" t="s">
        <v>153</v>
      </c>
      <c r="E726" s="1085" t="str">
        <f>Translations!$B$210</f>
        <v>Reference to external files, if relevant</v>
      </c>
      <c r="F726" s="1085"/>
      <c r="G726" s="1085"/>
      <c r="H726" s="1085"/>
      <c r="I726" s="1085"/>
      <c r="J726" s="1086"/>
      <c r="K726" s="934"/>
      <c r="L726" s="934"/>
      <c r="M726" s="934"/>
      <c r="N726" s="934"/>
    </row>
    <row r="727" spans="1:23" ht="5.0999999999999996" customHeight="1" x14ac:dyDescent="0.2">
      <c r="C727" s="270"/>
      <c r="D727" s="496"/>
      <c r="N727" s="271"/>
    </row>
    <row r="728" spans="1:23" ht="12.75" customHeight="1" x14ac:dyDescent="0.2">
      <c r="C728" s="270"/>
      <c r="D728" s="29" t="s">
        <v>154</v>
      </c>
      <c r="E728" s="1085" t="str">
        <f>Translations!$B$305</f>
        <v>Reference to a separate detailed flow diagram, if relevant</v>
      </c>
      <c r="F728" s="1085"/>
      <c r="G728" s="1085"/>
      <c r="H728" s="1085"/>
      <c r="I728" s="1085"/>
      <c r="J728" s="1086"/>
      <c r="K728" s="934"/>
      <c r="L728" s="934"/>
      <c r="M728" s="934"/>
      <c r="N728" s="934"/>
    </row>
    <row r="729" spans="1:23" ht="5.0999999999999996" customHeight="1" x14ac:dyDescent="0.2">
      <c r="C729" s="278"/>
      <c r="D729" s="279"/>
      <c r="E729" s="280"/>
      <c r="F729" s="280"/>
      <c r="G729" s="280"/>
      <c r="H729" s="280"/>
      <c r="I729" s="280"/>
      <c r="J729" s="280"/>
      <c r="K729" s="280"/>
      <c r="L729" s="280"/>
      <c r="M729" s="280"/>
      <c r="N729" s="281"/>
    </row>
    <row r="730" spans="1:23" ht="5.0999999999999996" customHeight="1" x14ac:dyDescent="0.2">
      <c r="C730" s="270"/>
      <c r="D730" s="496"/>
      <c r="N730" s="271"/>
    </row>
    <row r="731" spans="1:23" ht="12.75" customHeight="1" x14ac:dyDescent="0.2">
      <c r="C731" s="270"/>
      <c r="D731" s="24" t="s">
        <v>147</v>
      </c>
      <c r="E731" s="919" t="str">
        <f>Translations!$B$307</f>
        <v>Method for the determination of annual production (=activity) levels</v>
      </c>
      <c r="F731" s="919"/>
      <c r="G731" s="919"/>
      <c r="H731" s="919"/>
      <c r="I731" s="919"/>
      <c r="J731" s="919"/>
      <c r="K731" s="919"/>
      <c r="L731" s="919"/>
      <c r="M731" s="919"/>
      <c r="N731" s="1087"/>
    </row>
    <row r="732" spans="1:23" ht="5.0999999999999996" customHeight="1" x14ac:dyDescent="0.2">
      <c r="C732" s="270"/>
      <c r="D732" s="24"/>
      <c r="E732" s="496"/>
      <c r="F732" s="496"/>
      <c r="G732" s="496"/>
      <c r="H732" s="496"/>
      <c r="I732" s="496"/>
      <c r="J732" s="496"/>
      <c r="K732" s="496"/>
      <c r="L732" s="496"/>
      <c r="M732" s="496"/>
      <c r="N732" s="497"/>
    </row>
    <row r="733" spans="1:23" ht="12.75" customHeight="1" x14ac:dyDescent="0.2">
      <c r="C733" s="270"/>
      <c r="D733" s="496" t="s">
        <v>152</v>
      </c>
      <c r="E733" s="967" t="str">
        <f>Translations!$B$249</f>
        <v>Information on the methodology applied</v>
      </c>
      <c r="F733" s="967"/>
      <c r="G733" s="967"/>
      <c r="H733" s="967"/>
      <c r="I733" s="967"/>
      <c r="J733" s="967"/>
      <c r="K733" s="967"/>
      <c r="L733" s="967"/>
      <c r="M733" s="967"/>
      <c r="N733" s="1072"/>
    </row>
    <row r="734" spans="1:23" s="316" customFormat="1" ht="25.5" customHeight="1" x14ac:dyDescent="0.25">
      <c r="A734" s="315"/>
      <c r="B734" s="138"/>
      <c r="C734" s="270"/>
      <c r="D734" s="139"/>
      <c r="E734" s="140"/>
      <c r="F734" s="140"/>
      <c r="G734" s="140"/>
      <c r="H734" s="140"/>
      <c r="I734" s="968" t="str">
        <f>Translations!$B$254</f>
        <v>Data source</v>
      </c>
      <c r="J734" s="968"/>
      <c r="K734" s="968" t="str">
        <f>Translations!$B$255</f>
        <v>Other data source (if applicable)</v>
      </c>
      <c r="L734" s="968"/>
      <c r="M734" s="968" t="str">
        <f>Translations!$B$255</f>
        <v>Other data source (if applicable)</v>
      </c>
      <c r="N734" s="968"/>
      <c r="O734" s="40"/>
      <c r="P734" s="314"/>
      <c r="Q734" s="314"/>
      <c r="R734" s="314"/>
      <c r="S734" s="314"/>
      <c r="T734" s="314"/>
      <c r="U734" s="314"/>
      <c r="V734" s="314"/>
      <c r="W734" s="314"/>
    </row>
    <row r="735" spans="1:23" ht="12.75" customHeight="1" x14ac:dyDescent="0.2">
      <c r="C735" s="270"/>
      <c r="D735" s="29"/>
      <c r="E735" s="137" t="s">
        <v>908</v>
      </c>
      <c r="F735" s="975" t="str">
        <f>Translations!$B$310</f>
        <v>Quantities of products</v>
      </c>
      <c r="G735" s="975"/>
      <c r="H735" s="976"/>
      <c r="I735" s="977"/>
      <c r="J735" s="978"/>
      <c r="K735" s="979"/>
      <c r="L735" s="980"/>
      <c r="M735" s="979"/>
      <c r="N735" s="981"/>
    </row>
    <row r="736" spans="1:23" ht="5.0999999999999996" customHeight="1" x14ac:dyDescent="0.2">
      <c r="C736" s="270"/>
      <c r="D736" s="29"/>
      <c r="E736" s="137"/>
      <c r="F736" s="500"/>
      <c r="G736" s="500"/>
      <c r="H736" s="500"/>
      <c r="I736" s="500"/>
      <c r="J736" s="500"/>
      <c r="K736" s="500"/>
      <c r="L736" s="500"/>
      <c r="M736" s="500"/>
      <c r="N736" s="501"/>
    </row>
    <row r="737" spans="1:23" ht="12.75" customHeight="1" x14ac:dyDescent="0.2">
      <c r="C737" s="270"/>
      <c r="D737" s="496"/>
      <c r="E737" s="137" t="s">
        <v>909</v>
      </c>
      <c r="F737" s="975" t="str">
        <f>Translations!$B$311</f>
        <v>Annual quantities of products</v>
      </c>
      <c r="G737" s="975"/>
      <c r="H737" s="976"/>
      <c r="I737" s="1056"/>
      <c r="J737" s="1056"/>
      <c r="K737" s="1056"/>
      <c r="L737" s="1056"/>
      <c r="M737" s="1056"/>
      <c r="N737" s="1056"/>
    </row>
    <row r="738" spans="1:23" ht="5.0999999999999996" customHeight="1" x14ac:dyDescent="0.2">
      <c r="C738" s="270"/>
      <c r="D738" s="496"/>
      <c r="N738" s="271"/>
    </row>
    <row r="739" spans="1:23" s="23" customFormat="1" ht="12.75" customHeight="1" x14ac:dyDescent="0.25">
      <c r="A739" s="26"/>
      <c r="B739" s="221"/>
      <c r="C739" s="273"/>
      <c r="D739" s="274"/>
      <c r="E739" s="137" t="s">
        <v>910</v>
      </c>
      <c r="F739" s="975" t="str">
        <f>Translations!$B$312</f>
        <v>Special reporting requirements:</v>
      </c>
      <c r="G739" s="975"/>
      <c r="H739" s="976"/>
      <c r="I739" s="999" t="str">
        <f>IF(I715="","",HYPERLINK(INDEX(EUconst_BMlistSpecialJumpTable,MATCH(I715,EUconst_BMlistNames,0)),INDEX(EUconst_BMlistSpecialReporting,MATCH(I715,EUconst_BMlistNames,0))))</f>
        <v/>
      </c>
      <c r="J739" s="1000"/>
      <c r="K739" s="1000"/>
      <c r="L739" s="1000"/>
      <c r="M739" s="1000"/>
      <c r="N739" s="1001"/>
      <c r="O739" s="40"/>
      <c r="P739" s="222" t="s">
        <v>739</v>
      </c>
      <c r="Q739" s="223"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25">
      <c r="A740" s="26"/>
      <c r="B740" s="221"/>
      <c r="C740" s="273"/>
      <c r="D740" s="275"/>
      <c r="F740" s="1082"/>
      <c r="G740" s="1082"/>
      <c r="H740" s="1082"/>
      <c r="I740" s="1082"/>
      <c r="J740" s="1082"/>
      <c r="K740" s="1082"/>
      <c r="L740" s="1082"/>
      <c r="M740" s="1082"/>
      <c r="N740" s="1083"/>
      <c r="O740" s="40"/>
      <c r="P740" s="27"/>
      <c r="Q740" s="26"/>
      <c r="R740" s="27"/>
      <c r="S740" s="27"/>
      <c r="T740" s="26"/>
      <c r="U740" s="26"/>
      <c r="V740" s="26"/>
      <c r="W740" s="26"/>
    </row>
    <row r="741" spans="1:23" ht="12.75" customHeight="1" x14ac:dyDescent="0.2">
      <c r="C741" s="270"/>
      <c r="D741" s="496"/>
      <c r="E741" s="137" t="s">
        <v>911</v>
      </c>
      <c r="F741" s="993" t="str">
        <f>Translations!$B$257</f>
        <v>Description of the methodology applied</v>
      </c>
      <c r="G741" s="993"/>
      <c r="H741" s="993"/>
      <c r="I741" s="993"/>
      <c r="J741" s="993"/>
      <c r="K741" s="993"/>
      <c r="L741" s="993"/>
      <c r="M741" s="993"/>
      <c r="N741" s="1071"/>
    </row>
    <row r="742" spans="1:23" ht="12.75" customHeight="1" x14ac:dyDescent="0.2">
      <c r="C742" s="270"/>
      <c r="D742" s="496"/>
      <c r="E742" s="137"/>
      <c r="F742" s="1026" t="str">
        <f>IF(I715&lt;&gt;"",HYPERLINK("#" &amp; Q742,EUConst_MsgDescription),"")</f>
        <v/>
      </c>
      <c r="G742" s="1004"/>
      <c r="H742" s="1004"/>
      <c r="I742" s="1004"/>
      <c r="J742" s="1004"/>
      <c r="K742" s="1004"/>
      <c r="L742" s="1004"/>
      <c r="M742" s="1004"/>
      <c r="N742" s="1005"/>
      <c r="P742" s="26" t="s">
        <v>481</v>
      </c>
      <c r="Q742" s="477" t="str">
        <f>"#"&amp;ADDRESS(ROW($C$11),COLUMN($C$11))</f>
        <v>#$C$11</v>
      </c>
    </row>
    <row r="743" spans="1:23" ht="5.0999999999999996" customHeight="1" x14ac:dyDescent="0.2">
      <c r="C743" s="270"/>
      <c r="D743" s="496"/>
      <c r="E743" s="28"/>
      <c r="F743" s="997"/>
      <c r="G743" s="997"/>
      <c r="H743" s="997"/>
      <c r="I743" s="997"/>
      <c r="J743" s="997"/>
      <c r="K743" s="997"/>
      <c r="L743" s="997"/>
      <c r="M743" s="997"/>
      <c r="N743" s="1084"/>
      <c r="P743" s="301"/>
    </row>
    <row r="744" spans="1:23" ht="50.1" customHeight="1" x14ac:dyDescent="0.2">
      <c r="C744" s="270"/>
      <c r="D744" s="28"/>
      <c r="E744" s="317"/>
      <c r="F744" s="1006"/>
      <c r="G744" s="1007"/>
      <c r="H744" s="1007"/>
      <c r="I744" s="1007"/>
      <c r="J744" s="1007"/>
      <c r="K744" s="1007"/>
      <c r="L744" s="1007"/>
      <c r="M744" s="1007"/>
      <c r="N744" s="1008"/>
    </row>
    <row r="745" spans="1:23" ht="5.0999999999999996" customHeight="1" thickBot="1" x14ac:dyDescent="0.25">
      <c r="C745" s="270"/>
      <c r="N745" s="271"/>
    </row>
    <row r="746" spans="1:23" ht="12.75" customHeight="1" x14ac:dyDescent="0.2">
      <c r="C746" s="270"/>
      <c r="D746" s="496"/>
      <c r="E746" s="137"/>
      <c r="F746" s="998" t="str">
        <f>Translations!$B$210</f>
        <v>Reference to external files, if relevant</v>
      </c>
      <c r="G746" s="998"/>
      <c r="H746" s="998"/>
      <c r="I746" s="998"/>
      <c r="J746" s="998"/>
      <c r="K746" s="934"/>
      <c r="L746" s="934"/>
      <c r="M746" s="934"/>
      <c r="N746" s="934"/>
      <c r="W746" s="318" t="s">
        <v>457</v>
      </c>
    </row>
    <row r="747" spans="1:23" ht="5.0999999999999996" customHeight="1" x14ac:dyDescent="0.2">
      <c r="C747" s="270"/>
      <c r="D747" s="496"/>
      <c r="N747" s="271"/>
      <c r="W747" s="304"/>
    </row>
    <row r="748" spans="1:23" ht="12.75" customHeight="1" x14ac:dyDescent="0.2">
      <c r="C748" s="270"/>
      <c r="D748" s="496" t="s">
        <v>153</v>
      </c>
      <c r="E748" s="982" t="str">
        <f>Translations!$B$258</f>
        <v>The hierarchical order has been followed?</v>
      </c>
      <c r="F748" s="982"/>
      <c r="G748" s="982"/>
      <c r="H748" s="983"/>
      <c r="I748" s="312"/>
      <c r="J748" s="319" t="str">
        <f>Translations!$B$259</f>
        <v xml:space="preserve"> If not, why?</v>
      </c>
      <c r="K748" s="977"/>
      <c r="L748" s="978"/>
      <c r="M748" s="978"/>
      <c r="N748" s="984"/>
      <c r="W748" s="310" t="b">
        <f>AND(I748&lt;&gt;"",I748=TRUE)</f>
        <v>0</v>
      </c>
    </row>
    <row r="749" spans="1:23" ht="5.0999999999999996" customHeight="1" x14ac:dyDescent="0.2">
      <c r="C749" s="270"/>
      <c r="E749" s="502"/>
      <c r="F749" s="502"/>
      <c r="G749" s="502"/>
      <c r="H749" s="502"/>
      <c r="I749" s="502"/>
      <c r="J749" s="502"/>
      <c r="K749" s="502"/>
      <c r="L749" s="502"/>
      <c r="M749" s="502"/>
      <c r="N749" s="397"/>
      <c r="W749" s="304"/>
    </row>
    <row r="750" spans="1:23" ht="12.75" customHeight="1" x14ac:dyDescent="0.2">
      <c r="C750" s="270"/>
      <c r="D750" s="496"/>
      <c r="E750" s="496"/>
      <c r="F750" s="993" t="str">
        <f>Translations!$B$264</f>
        <v>Further details on any deviation from the hierarchy</v>
      </c>
      <c r="G750" s="993"/>
      <c r="H750" s="993"/>
      <c r="I750" s="993"/>
      <c r="J750" s="993"/>
      <c r="K750" s="993"/>
      <c r="L750" s="993"/>
      <c r="M750" s="993"/>
      <c r="N750" s="1071"/>
      <c r="W750" s="304"/>
    </row>
    <row r="751" spans="1:23" ht="25.5" customHeight="1" thickBot="1" x14ac:dyDescent="0.25">
      <c r="C751" s="270"/>
      <c r="E751" s="496"/>
      <c r="F751" s="1073"/>
      <c r="G751" s="1074"/>
      <c r="H751" s="1074"/>
      <c r="I751" s="1074"/>
      <c r="J751" s="1074"/>
      <c r="K751" s="1074"/>
      <c r="L751" s="1074"/>
      <c r="M751" s="1074"/>
      <c r="N751" s="1075"/>
      <c r="W751" s="321" t="b">
        <f>W748</f>
        <v>0</v>
      </c>
    </row>
    <row r="752" spans="1:23" ht="5.0999999999999996" customHeight="1" x14ac:dyDescent="0.2">
      <c r="C752" s="270"/>
      <c r="D752" s="496"/>
      <c r="N752" s="271"/>
    </row>
    <row r="753" spans="1:23" ht="12.75" customHeight="1" x14ac:dyDescent="0.2">
      <c r="C753" s="270"/>
      <c r="D753" s="29" t="s">
        <v>154</v>
      </c>
      <c r="E753" s="1076" t="str">
        <f>Translations!$B$316</f>
        <v>Description of the methodology for keeping track of the products produced</v>
      </c>
      <c r="F753" s="1076"/>
      <c r="G753" s="1076"/>
      <c r="H753" s="1076"/>
      <c r="I753" s="1076"/>
      <c r="J753" s="1076"/>
      <c r="K753" s="1076"/>
      <c r="L753" s="1076"/>
      <c r="M753" s="1076"/>
      <c r="N753" s="1077"/>
    </row>
    <row r="754" spans="1:23" ht="5.0999999999999996" customHeight="1" x14ac:dyDescent="0.2">
      <c r="C754" s="270"/>
      <c r="E754" s="920"/>
      <c r="F754" s="920"/>
      <c r="G754" s="920"/>
      <c r="H754" s="920"/>
      <c r="I754" s="920"/>
      <c r="J754" s="920"/>
      <c r="K754" s="920"/>
      <c r="L754" s="920"/>
      <c r="M754" s="920"/>
      <c r="N754" s="1015"/>
    </row>
    <row r="755" spans="1:23" ht="50.1" customHeight="1" x14ac:dyDescent="0.2">
      <c r="C755" s="270"/>
      <c r="D755" s="496"/>
      <c r="E755" s="317"/>
      <c r="F755" s="977"/>
      <c r="G755" s="978"/>
      <c r="H755" s="978"/>
      <c r="I755" s="978"/>
      <c r="J755" s="978"/>
      <c r="K755" s="978"/>
      <c r="L755" s="978"/>
      <c r="M755" s="978"/>
      <c r="N755" s="984"/>
    </row>
    <row r="756" spans="1:23" ht="5.0999999999999996" customHeight="1" x14ac:dyDescent="0.2">
      <c r="C756" s="270"/>
      <c r="N756" s="271"/>
    </row>
    <row r="757" spans="1:23" ht="5.0999999999999996" customHeight="1" x14ac:dyDescent="0.2">
      <c r="C757" s="282"/>
      <c r="D757" s="285"/>
      <c r="E757" s="283"/>
      <c r="F757" s="283"/>
      <c r="G757" s="283"/>
      <c r="H757" s="283"/>
      <c r="I757" s="283"/>
      <c r="J757" s="283"/>
      <c r="K757" s="283"/>
      <c r="L757" s="283"/>
      <c r="M757" s="283"/>
      <c r="N757" s="284"/>
    </row>
    <row r="758" spans="1:23" s="23" customFormat="1" x14ac:dyDescent="0.2">
      <c r="A758" s="26"/>
      <c r="B758" s="40"/>
      <c r="C758" s="270"/>
      <c r="D758" s="24" t="s">
        <v>148</v>
      </c>
      <c r="E758" s="919" t="str">
        <f>Translations!$B$318</f>
        <v>Exchangeability of fuel and electricity:</v>
      </c>
      <c r="F758" s="921"/>
      <c r="G758" s="921"/>
      <c r="H758" s="921"/>
      <c r="I758" s="1081"/>
      <c r="J758" s="972" t="str">
        <f>IF(I715="","",IF(INDEX(EUconst_BMlistElExchangability,MATCH(I715,EUconst_BMlistNames,0))=TRUE,"",HYPERLINK(Q758,EUconst_MsgGoOn)))</f>
        <v/>
      </c>
      <c r="K758" s="973"/>
      <c r="L758" s="973"/>
      <c r="M758" s="973"/>
      <c r="N758" s="974"/>
      <c r="O758" s="40"/>
      <c r="P758" s="26" t="s">
        <v>481</v>
      </c>
      <c r="Q758" s="477" t="str">
        <f>"#"&amp;ADDRESS(ROW(D840),COLUMN(D840))</f>
        <v>#$D$840</v>
      </c>
      <c r="R758" s="27"/>
      <c r="S758" s="27"/>
      <c r="T758" s="21"/>
      <c r="U758" s="21"/>
      <c r="V758" s="295"/>
      <c r="W758" s="295"/>
    </row>
    <row r="759" spans="1:23" ht="12.75" customHeight="1" thickBot="1" x14ac:dyDescent="0.25">
      <c r="C759" s="270"/>
      <c r="D759" s="496" t="s">
        <v>152</v>
      </c>
      <c r="E759" s="967" t="str">
        <f>Translations!$B$249</f>
        <v>Information on the methodology applied</v>
      </c>
      <c r="F759" s="967"/>
      <c r="G759" s="967"/>
      <c r="H759" s="967"/>
      <c r="I759" s="967"/>
      <c r="J759" s="967"/>
      <c r="K759" s="967"/>
      <c r="L759" s="967"/>
      <c r="M759" s="967"/>
      <c r="N759" s="1072"/>
      <c r="P759" s="301"/>
      <c r="T759" s="21"/>
    </row>
    <row r="760" spans="1:23" ht="25.5" customHeight="1" thickBot="1" x14ac:dyDescent="0.25">
      <c r="C760" s="270"/>
      <c r="E760" s="496"/>
      <c r="I760" s="968" t="str">
        <f>Translations!$B$254</f>
        <v>Data source</v>
      </c>
      <c r="J760" s="968"/>
      <c r="K760" s="968" t="str">
        <f>Translations!$B$255</f>
        <v>Other data source (if applicable)</v>
      </c>
      <c r="L760" s="968"/>
      <c r="M760" s="968" t="str">
        <f>Translations!$B$255</f>
        <v>Other data source (if applicable)</v>
      </c>
      <c r="N760" s="968"/>
      <c r="U760" s="301"/>
      <c r="V760" s="301"/>
      <c r="W760" s="318" t="s">
        <v>457</v>
      </c>
    </row>
    <row r="761" spans="1:23" ht="12.75" customHeight="1" x14ac:dyDescent="0.2">
      <c r="C761" s="270"/>
      <c r="E761" s="496" t="s">
        <v>908</v>
      </c>
      <c r="F761" s="975" t="str">
        <f>Translations!$B$322</f>
        <v>Relevant electricity consumption</v>
      </c>
      <c r="G761" s="975"/>
      <c r="H761" s="976"/>
      <c r="I761" s="1056"/>
      <c r="J761" s="1056"/>
      <c r="K761" s="1002"/>
      <c r="L761" s="1002"/>
      <c r="M761" s="1002"/>
      <c r="N761" s="1002"/>
      <c r="U761" s="301"/>
      <c r="V761" s="301"/>
      <c r="W761" s="302" t="b">
        <f>IF(I715&lt;&gt;"",IF(INDEX(EUconst_BMlistElExchangability,MATCH(I715,EUconst_BMlistNames,0))=TRUE,FALSE,TRUE),FALSE)</f>
        <v>0</v>
      </c>
    </row>
    <row r="762" spans="1:23" ht="5.0999999999999996" customHeight="1" x14ac:dyDescent="0.2">
      <c r="C762" s="270"/>
      <c r="D762" s="496"/>
      <c r="N762" s="271"/>
      <c r="W762" s="304"/>
    </row>
    <row r="763" spans="1:23" ht="12.75" customHeight="1" x14ac:dyDescent="0.2">
      <c r="C763" s="270"/>
      <c r="D763" s="496"/>
      <c r="E763" s="137" t="s">
        <v>909</v>
      </c>
      <c r="F763" s="993" t="str">
        <f>Translations!$B$257</f>
        <v>Description of the methodology applied</v>
      </c>
      <c r="G763" s="993"/>
      <c r="H763" s="993"/>
      <c r="I763" s="993"/>
      <c r="J763" s="993"/>
      <c r="K763" s="993"/>
      <c r="L763" s="993"/>
      <c r="M763" s="993"/>
      <c r="N763" s="1071"/>
      <c r="W763" s="304"/>
    </row>
    <row r="764" spans="1:23" ht="5.0999999999999996" customHeight="1" x14ac:dyDescent="0.2">
      <c r="C764" s="270"/>
      <c r="E764" s="272"/>
      <c r="F764" s="498"/>
      <c r="G764" s="499"/>
      <c r="H764" s="499"/>
      <c r="I764" s="499"/>
      <c r="J764" s="499"/>
      <c r="K764" s="499"/>
      <c r="L764" s="499"/>
      <c r="M764" s="499"/>
      <c r="N764" s="506"/>
      <c r="W764" s="304"/>
    </row>
    <row r="765" spans="1:23" ht="12.75" customHeight="1" x14ac:dyDescent="0.2">
      <c r="C765" s="270"/>
      <c r="D765" s="496"/>
      <c r="E765" s="137"/>
      <c r="F765" s="1026" t="str">
        <f>IF(AND(I715&lt;&gt;"",J758=""),HYPERLINK("#" &amp; Q765,EUConst_MsgDescription),"")</f>
        <v/>
      </c>
      <c r="G765" s="1004"/>
      <c r="H765" s="1004"/>
      <c r="I765" s="1004"/>
      <c r="J765" s="1004"/>
      <c r="K765" s="1004"/>
      <c r="L765" s="1004"/>
      <c r="M765" s="1004"/>
      <c r="N765" s="1005"/>
      <c r="P765" s="26" t="s">
        <v>481</v>
      </c>
      <c r="Q765" s="477" t="str">
        <f>"#"&amp;ADDRESS(ROW($C$10),COLUMN($C$10))</f>
        <v>#$C$10</v>
      </c>
      <c r="W765" s="304"/>
    </row>
    <row r="766" spans="1:23" ht="5.0999999999999996" customHeight="1" x14ac:dyDescent="0.2">
      <c r="C766" s="270"/>
      <c r="D766" s="496"/>
      <c r="E766" s="28"/>
      <c r="F766" s="1069"/>
      <c r="G766" s="1069"/>
      <c r="H766" s="1069"/>
      <c r="I766" s="1069"/>
      <c r="J766" s="1069"/>
      <c r="K766" s="1069"/>
      <c r="L766" s="1069"/>
      <c r="M766" s="1069"/>
      <c r="N766" s="1070"/>
      <c r="P766" s="301"/>
      <c r="W766" s="304"/>
    </row>
    <row r="767" spans="1:23" ht="50.1" customHeight="1" x14ac:dyDescent="0.2">
      <c r="C767" s="270"/>
      <c r="D767" s="28"/>
      <c r="E767" s="317"/>
      <c r="F767" s="1006"/>
      <c r="G767" s="1007"/>
      <c r="H767" s="1007"/>
      <c r="I767" s="1007"/>
      <c r="J767" s="1007"/>
      <c r="K767" s="1007"/>
      <c r="L767" s="1007"/>
      <c r="M767" s="1007"/>
      <c r="N767" s="1008"/>
      <c r="W767" s="303" t="b">
        <f>W761</f>
        <v>0</v>
      </c>
    </row>
    <row r="768" spans="1:23" ht="5.0999999999999996" customHeight="1" x14ac:dyDescent="0.2">
      <c r="C768" s="270"/>
      <c r="D768" s="496"/>
      <c r="N768" s="271"/>
      <c r="W768" s="304"/>
    </row>
    <row r="769" spans="3:23" s="294" customFormat="1" ht="12.75" customHeight="1" x14ac:dyDescent="0.2">
      <c r="C769" s="270"/>
      <c r="D769" s="496"/>
      <c r="E769" s="137"/>
      <c r="F769" s="998" t="str">
        <f>Translations!$B$210</f>
        <v>Reference to external files, if relevant</v>
      </c>
      <c r="G769" s="998"/>
      <c r="H769" s="998"/>
      <c r="I769" s="998"/>
      <c r="J769" s="998"/>
      <c r="K769" s="934"/>
      <c r="L769" s="934"/>
      <c r="M769" s="934"/>
      <c r="N769" s="934"/>
      <c r="O769" s="40"/>
      <c r="P769" s="295"/>
      <c r="Q769" s="295"/>
      <c r="R769" s="295"/>
      <c r="S769" s="295"/>
      <c r="T769" s="295"/>
      <c r="U769" s="295"/>
      <c r="V769" s="295"/>
      <c r="W769" s="303" t="b">
        <f>W767</f>
        <v>0</v>
      </c>
    </row>
    <row r="770" spans="3:23" s="294" customFormat="1" ht="5.0999999999999996" customHeight="1" x14ac:dyDescent="0.2">
      <c r="C770" s="270"/>
      <c r="D770" s="496"/>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12.75" customHeight="1" x14ac:dyDescent="0.2">
      <c r="C771" s="270"/>
      <c r="D771" s="496" t="s">
        <v>153</v>
      </c>
      <c r="E771" s="982" t="str">
        <f>Translations!$B$258</f>
        <v>The hierarchical order has been followed?</v>
      </c>
      <c r="F771" s="982"/>
      <c r="G771" s="982"/>
      <c r="H771" s="983"/>
      <c r="I771" s="312"/>
      <c r="J771" s="319" t="str">
        <f>Translations!$B$259</f>
        <v xml:space="preserve"> If not, why?</v>
      </c>
      <c r="K771" s="977"/>
      <c r="L771" s="978"/>
      <c r="M771" s="978"/>
      <c r="N771" s="984"/>
      <c r="O771" s="40"/>
      <c r="P771" s="295"/>
      <c r="Q771" s="295"/>
      <c r="R771" s="295"/>
      <c r="S771" s="295"/>
      <c r="T771" s="295"/>
      <c r="U771" s="295"/>
      <c r="V771" s="309" t="b">
        <f>W769</f>
        <v>0</v>
      </c>
      <c r="W771" s="310" t="b">
        <f>OR(W769,AND(I771&lt;&gt;"",I771=TRUE))</f>
        <v>0</v>
      </c>
    </row>
    <row r="772" spans="3:23" s="294" customFormat="1" ht="5.0999999999999996" customHeight="1" x14ac:dyDescent="0.2">
      <c r="C772" s="270"/>
      <c r="D772" s="40"/>
      <c r="E772" s="502"/>
      <c r="F772" s="502"/>
      <c r="G772" s="502"/>
      <c r="H772" s="502"/>
      <c r="I772" s="502"/>
      <c r="J772" s="502"/>
      <c r="K772" s="502"/>
      <c r="L772" s="502"/>
      <c r="M772" s="502"/>
      <c r="N772" s="397"/>
      <c r="O772" s="40"/>
      <c r="P772" s="295"/>
      <c r="Q772" s="295"/>
      <c r="R772" s="295"/>
      <c r="S772" s="295"/>
      <c r="T772" s="295"/>
      <c r="U772" s="295"/>
      <c r="V772" s="295"/>
      <c r="W772" s="304"/>
    </row>
    <row r="773" spans="3:23" s="294" customFormat="1" ht="12.75" customHeight="1" x14ac:dyDescent="0.2">
      <c r="C773" s="270"/>
      <c r="D773" s="496"/>
      <c r="E773" s="496"/>
      <c r="F773" s="993" t="str">
        <f>Translations!$B$264</f>
        <v>Further details on any deviation from the hierarchy</v>
      </c>
      <c r="G773" s="993"/>
      <c r="H773" s="993"/>
      <c r="I773" s="993"/>
      <c r="J773" s="993"/>
      <c r="K773" s="993"/>
      <c r="L773" s="993"/>
      <c r="M773" s="993"/>
      <c r="N773" s="1071"/>
      <c r="O773" s="40"/>
      <c r="P773" s="295"/>
      <c r="Q773" s="295"/>
      <c r="R773" s="295"/>
      <c r="S773" s="295"/>
      <c r="T773" s="295"/>
      <c r="U773" s="295"/>
      <c r="V773" s="295"/>
      <c r="W773" s="304"/>
    </row>
    <row r="774" spans="3:23" s="294" customFormat="1" ht="25.5" customHeight="1" thickBot="1" x14ac:dyDescent="0.25">
      <c r="C774" s="270"/>
      <c r="D774" s="40"/>
      <c r="E774" s="496"/>
      <c r="F774" s="994"/>
      <c r="G774" s="995"/>
      <c r="H774" s="995"/>
      <c r="I774" s="995"/>
      <c r="J774" s="995"/>
      <c r="K774" s="995"/>
      <c r="L774" s="995"/>
      <c r="M774" s="995"/>
      <c r="N774" s="996"/>
      <c r="O774" s="40"/>
      <c r="P774" s="295"/>
      <c r="Q774" s="295"/>
      <c r="R774" s="295"/>
      <c r="S774" s="295"/>
      <c r="T774" s="295"/>
      <c r="U774" s="295"/>
      <c r="V774" s="295"/>
      <c r="W774" s="321" t="b">
        <f>W771</f>
        <v>0</v>
      </c>
    </row>
    <row r="775" spans="3:23" s="294" customFormat="1" ht="5.0999999999999996" customHeight="1" x14ac:dyDescent="0.2">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0999999999999996" customHeight="1" x14ac:dyDescent="0.2">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2">
      <c r="C777" s="447"/>
      <c r="D777" s="448" t="s">
        <v>149</v>
      </c>
      <c r="E777" s="1058" t="str">
        <f>Translations!$B$324</f>
        <v>Are measurable heat flows imported from non-ETS installations or entities relevant?</v>
      </c>
      <c r="F777" s="1058"/>
      <c r="G777" s="1058"/>
      <c r="H777" s="1058"/>
      <c r="I777" s="1058"/>
      <c r="J777" s="1058"/>
      <c r="K777" s="1058"/>
      <c r="L777" s="1058"/>
      <c r="M777" s="1048"/>
      <c r="N777" s="1048"/>
      <c r="O777" s="40"/>
      <c r="P777" s="301"/>
      <c r="Q777" s="295"/>
      <c r="R777" s="306"/>
      <c r="S777" s="295"/>
      <c r="T777" s="295"/>
      <c r="U777" s="295"/>
      <c r="V777" s="295"/>
      <c r="W777" s="295"/>
    </row>
    <row r="778" spans="3:23" s="294" customFormat="1" ht="5.0999999999999996" customHeight="1" x14ac:dyDescent="0.2">
      <c r="C778" s="447"/>
      <c r="D778" s="23"/>
      <c r="E778" s="507"/>
      <c r="F778" s="507"/>
      <c r="G778" s="507"/>
      <c r="H778" s="507"/>
      <c r="I778" s="507"/>
      <c r="J778" s="507"/>
      <c r="K778" s="507"/>
      <c r="L778" s="507"/>
      <c r="M778" s="507"/>
      <c r="N778" s="511"/>
      <c r="O778" s="40"/>
      <c r="P778" s="301"/>
      <c r="Q778" s="295"/>
      <c r="R778" s="306"/>
      <c r="S778" s="295"/>
      <c r="T778" s="295"/>
      <c r="U778" s="295"/>
      <c r="V778" s="295"/>
      <c r="W778" s="295"/>
    </row>
    <row r="779" spans="3:23" s="294" customFormat="1" ht="12.75" customHeight="1" x14ac:dyDescent="0.2">
      <c r="C779" s="447"/>
      <c r="D779" s="23"/>
      <c r="E779" s="23"/>
      <c r="F779" s="1059" t="str">
        <f>Translations!$B$257</f>
        <v>Description of the methodology applied</v>
      </c>
      <c r="G779" s="1059"/>
      <c r="H779" s="1059"/>
      <c r="I779" s="1059"/>
      <c r="J779" s="1059"/>
      <c r="K779" s="1059"/>
      <c r="L779" s="1059"/>
      <c r="M779" s="1059"/>
      <c r="N779" s="1060"/>
      <c r="O779" s="40"/>
      <c r="P779" s="301"/>
      <c r="Q779" s="295"/>
      <c r="R779" s="306"/>
      <c r="S779" s="295"/>
      <c r="T779" s="295"/>
      <c r="U779" s="295"/>
      <c r="V779" s="295"/>
      <c r="W779" s="295"/>
    </row>
    <row r="780" spans="3:23" s="294" customFormat="1" ht="5.0999999999999996" customHeight="1" thickBot="1" x14ac:dyDescent="0.25">
      <c r="C780" s="447"/>
      <c r="D780" s="23"/>
      <c r="E780" s="272"/>
      <c r="F780" s="450"/>
      <c r="G780" s="451"/>
      <c r="H780" s="451"/>
      <c r="I780" s="451"/>
      <c r="J780" s="451"/>
      <c r="K780" s="451"/>
      <c r="L780" s="451"/>
      <c r="M780" s="451"/>
      <c r="N780" s="452"/>
      <c r="O780" s="40"/>
      <c r="P780" s="295"/>
      <c r="Q780" s="295"/>
      <c r="R780" s="295"/>
      <c r="S780" s="295"/>
      <c r="T780" s="295"/>
      <c r="U780" s="295"/>
      <c r="V780" s="295"/>
      <c r="W780" s="295"/>
    </row>
    <row r="781" spans="3:23" s="294" customFormat="1" ht="12.75" customHeight="1" x14ac:dyDescent="0.2">
      <c r="C781" s="447"/>
      <c r="D781" s="449"/>
      <c r="E781" s="453"/>
      <c r="F781" s="1026" t="str">
        <f>IF(I715&lt;&gt;"",HYPERLINK("#" &amp; Q781,EUConst_MsgDescription),"")</f>
        <v/>
      </c>
      <c r="G781" s="1004"/>
      <c r="H781" s="1004"/>
      <c r="I781" s="1004"/>
      <c r="J781" s="1004"/>
      <c r="K781" s="1004"/>
      <c r="L781" s="1004"/>
      <c r="M781" s="1004"/>
      <c r="N781" s="1005"/>
      <c r="O781" s="40"/>
      <c r="P781" s="26" t="s">
        <v>481</v>
      </c>
      <c r="Q781" s="477" t="str">
        <f>"#"&amp;ADDRESS(ROW($C$10),COLUMN($C$10))</f>
        <v>#$C$10</v>
      </c>
      <c r="R781" s="295"/>
      <c r="S781" s="295"/>
      <c r="T781" s="295"/>
      <c r="U781" s="295"/>
      <c r="V781" s="295"/>
      <c r="W781" s="318" t="s">
        <v>457</v>
      </c>
    </row>
    <row r="782" spans="3:23" s="294" customFormat="1" ht="5.0999999999999996" customHeight="1" thickBot="1" x14ac:dyDescent="0.25">
      <c r="C782" s="447"/>
      <c r="D782" s="449"/>
      <c r="E782" s="453"/>
      <c r="F782" s="1061"/>
      <c r="G782" s="1062"/>
      <c r="H782" s="1062"/>
      <c r="I782" s="1062"/>
      <c r="J782" s="1062"/>
      <c r="K782" s="1062"/>
      <c r="L782" s="1062"/>
      <c r="M782" s="1062"/>
      <c r="N782" s="1063"/>
      <c r="O782" s="40"/>
      <c r="P782" s="26"/>
      <c r="Q782" s="295"/>
      <c r="R782" s="295"/>
      <c r="S782" s="295"/>
      <c r="T782" s="295"/>
      <c r="U782" s="295"/>
      <c r="V782" s="295"/>
      <c r="W782" s="304"/>
    </row>
    <row r="783" spans="3:23" s="294" customFormat="1" ht="50.1" customHeight="1" thickBot="1" x14ac:dyDescent="0.25">
      <c r="C783" s="447"/>
      <c r="D783" s="23"/>
      <c r="E783" s="23"/>
      <c r="F783" s="994"/>
      <c r="G783" s="995"/>
      <c r="H783" s="995"/>
      <c r="I783" s="995"/>
      <c r="J783" s="995"/>
      <c r="K783" s="995"/>
      <c r="L783" s="995"/>
      <c r="M783" s="995"/>
      <c r="N783" s="996"/>
      <c r="O783" s="40"/>
      <c r="P783" s="301"/>
      <c r="Q783" s="295"/>
      <c r="R783" s="306"/>
      <c r="S783" s="295"/>
      <c r="T783" s="295"/>
      <c r="U783" s="295"/>
      <c r="V783" s="306"/>
      <c r="W783" s="514" t="b">
        <f>OR(W777,AND(M777&lt;&gt;"",M777=FALSE))</f>
        <v>0</v>
      </c>
    </row>
    <row r="784" spans="3:23" s="294" customFormat="1" ht="5.0999999999999996" customHeight="1" x14ac:dyDescent="0.2">
      <c r="C784" s="447"/>
      <c r="D784" s="449"/>
      <c r="E784" s="454"/>
      <c r="F784" s="510"/>
      <c r="G784" s="510"/>
      <c r="H784" s="510"/>
      <c r="I784" s="510"/>
      <c r="J784" s="510"/>
      <c r="K784" s="510"/>
      <c r="L784" s="510"/>
      <c r="M784" s="510"/>
      <c r="N784" s="456"/>
      <c r="O784" s="40"/>
      <c r="P784" s="301"/>
      <c r="Q784" s="295"/>
      <c r="R784" s="306"/>
      <c r="S784" s="295"/>
      <c r="T784" s="295"/>
      <c r="U784" s="295"/>
      <c r="V784" s="306"/>
      <c r="W784" s="306"/>
    </row>
    <row r="785" spans="3:23" s="294" customFormat="1" ht="12.75" customHeight="1" x14ac:dyDescent="0.2">
      <c r="C785" s="457"/>
      <c r="D785" s="458"/>
      <c r="E785" s="458"/>
      <c r="F785" s="458"/>
      <c r="G785" s="458"/>
      <c r="H785" s="458"/>
      <c r="I785" s="458"/>
      <c r="J785" s="458"/>
      <c r="K785" s="458"/>
      <c r="L785" s="458"/>
      <c r="M785" s="458"/>
      <c r="N785" s="459"/>
      <c r="O785" s="40"/>
      <c r="P785" s="295"/>
      <c r="Q785" s="295"/>
      <c r="R785" s="295"/>
      <c r="S785" s="295"/>
      <c r="T785" s="295"/>
      <c r="U785" s="295"/>
      <c r="V785" s="295"/>
      <c r="W785" s="295"/>
    </row>
    <row r="786" spans="3:23" s="294" customFormat="1" ht="15" customHeight="1" x14ac:dyDescent="0.2">
      <c r="C786" s="403"/>
      <c r="D786" s="1064" t="str">
        <f>Translations!$B$329</f>
        <v>Data required for the determination of the benchmark improvement rate pursuant to Article 10a(2) of the Directive</v>
      </c>
      <c r="E786" s="1065"/>
      <c r="F786" s="1065"/>
      <c r="G786" s="1065"/>
      <c r="H786" s="1065"/>
      <c r="I786" s="1065"/>
      <c r="J786" s="1065"/>
      <c r="K786" s="1065"/>
      <c r="L786" s="1065"/>
      <c r="M786" s="1065"/>
      <c r="N786" s="1066"/>
      <c r="O786" s="40"/>
      <c r="P786" s="295"/>
      <c r="Q786" s="295"/>
      <c r="R786" s="295"/>
      <c r="S786" s="295"/>
      <c r="T786" s="295"/>
      <c r="U786" s="295"/>
      <c r="V786" s="295"/>
      <c r="W786" s="295"/>
    </row>
    <row r="787" spans="3:23" s="294" customFormat="1" ht="5.0999999999999996" customHeight="1" x14ac:dyDescent="0.2">
      <c r="C787" s="403"/>
      <c r="D787" s="404"/>
      <c r="E787" s="404"/>
      <c r="F787" s="404"/>
      <c r="G787" s="404"/>
      <c r="H787" s="404"/>
      <c r="I787" s="404"/>
      <c r="J787" s="404"/>
      <c r="K787" s="404"/>
      <c r="L787" s="404"/>
      <c r="M787" s="404"/>
      <c r="N787" s="405"/>
      <c r="O787" s="40"/>
      <c r="P787" s="295"/>
      <c r="Q787" s="295"/>
      <c r="R787" s="295"/>
      <c r="S787" s="295"/>
      <c r="T787" s="295"/>
      <c r="U787" s="295"/>
      <c r="V787" s="295"/>
      <c r="W787" s="295"/>
    </row>
    <row r="788" spans="3:23" s="294" customFormat="1" ht="12.75" customHeight="1" x14ac:dyDescent="0.2">
      <c r="C788" s="403"/>
      <c r="D788" s="406" t="s">
        <v>150</v>
      </c>
      <c r="E788" s="1067" t="str">
        <f>Translations!$B$330</f>
        <v>Directly attributable emissions</v>
      </c>
      <c r="F788" s="1067"/>
      <c r="G788" s="1067"/>
      <c r="H788" s="1067"/>
      <c r="I788" s="1067"/>
      <c r="J788" s="1067"/>
      <c r="K788" s="1067"/>
      <c r="L788" s="1067"/>
      <c r="M788" s="1067"/>
      <c r="N788" s="1068"/>
      <c r="O788" s="40"/>
      <c r="P788" s="295"/>
      <c r="Q788" s="295"/>
      <c r="R788" s="295"/>
      <c r="S788" s="295"/>
      <c r="T788" s="295"/>
      <c r="U788" s="295"/>
      <c r="V788" s="295"/>
      <c r="W788" s="295"/>
    </row>
    <row r="789" spans="3:23" s="294" customFormat="1" ht="12.75" customHeight="1" x14ac:dyDescent="0.2">
      <c r="C789" s="403"/>
      <c r="D789" s="407" t="s">
        <v>152</v>
      </c>
      <c r="E789" s="1047" t="str">
        <f>Translations!$B$331</f>
        <v>Attribution of directly attributable emissions</v>
      </c>
      <c r="F789" s="1047"/>
      <c r="G789" s="1047"/>
      <c r="H789" s="1047"/>
      <c r="I789" s="1047"/>
      <c r="J789" s="1047"/>
      <c r="K789" s="1047"/>
      <c r="L789" s="1047"/>
      <c r="M789" s="1047"/>
      <c r="N789" s="1049"/>
      <c r="O789" s="40"/>
      <c r="P789" s="301"/>
      <c r="Q789" s="295"/>
      <c r="R789" s="295"/>
      <c r="S789" s="295"/>
      <c r="T789" s="21"/>
      <c r="U789" s="295"/>
      <c r="V789" s="295"/>
      <c r="W789" s="295"/>
    </row>
    <row r="790" spans="3:23" s="294" customFormat="1" ht="5.0999999999999996" customHeight="1" x14ac:dyDescent="0.2">
      <c r="C790" s="403"/>
      <c r="D790" s="404"/>
      <c r="E790" s="1016"/>
      <c r="F790" s="1017"/>
      <c r="G790" s="1017"/>
      <c r="H790" s="1017"/>
      <c r="I790" s="1017"/>
      <c r="J790" s="1017"/>
      <c r="K790" s="1017"/>
      <c r="L790" s="1017"/>
      <c r="M790" s="1017"/>
      <c r="N790" s="1018"/>
      <c r="O790" s="40"/>
      <c r="P790" s="295"/>
      <c r="Q790" s="295"/>
      <c r="R790" s="295"/>
      <c r="S790" s="295"/>
      <c r="T790" s="295"/>
      <c r="U790" s="295"/>
      <c r="V790" s="295"/>
      <c r="W790" s="295"/>
    </row>
    <row r="791" spans="3:23" s="294" customFormat="1" ht="12.75" customHeight="1" x14ac:dyDescent="0.2">
      <c r="C791" s="403"/>
      <c r="D791" s="407"/>
      <c r="E791" s="412"/>
      <c r="F791" s="1026" t="str">
        <f>IF(I715&lt;&gt;"",HYPERLINK("#" &amp; Q791,EUConst_MsgDescription),"")</f>
        <v/>
      </c>
      <c r="G791" s="1004"/>
      <c r="H791" s="1004"/>
      <c r="I791" s="1004"/>
      <c r="J791" s="1004"/>
      <c r="K791" s="1004"/>
      <c r="L791" s="1004"/>
      <c r="M791" s="1004"/>
      <c r="N791" s="1005"/>
      <c r="O791" s="40"/>
      <c r="P791" s="26" t="s">
        <v>481</v>
      </c>
      <c r="Q791" s="477" t="str">
        <f>"#"&amp;ADDRESS(ROW($C$10),COLUMN($C$10))</f>
        <v>#$C$10</v>
      </c>
      <c r="R791" s="295"/>
      <c r="S791" s="295"/>
      <c r="T791" s="295"/>
      <c r="U791" s="295"/>
      <c r="V791" s="295"/>
      <c r="W791" s="295"/>
    </row>
    <row r="792" spans="3:23" s="294" customFormat="1" ht="5.0999999999999996" customHeight="1" x14ac:dyDescent="0.2">
      <c r="C792" s="403"/>
      <c r="D792" s="407"/>
      <c r="E792" s="413"/>
      <c r="F792" s="1027"/>
      <c r="G792" s="1027"/>
      <c r="H792" s="1027"/>
      <c r="I792" s="1027"/>
      <c r="J792" s="1027"/>
      <c r="K792" s="1027"/>
      <c r="L792" s="1027"/>
      <c r="M792" s="1027"/>
      <c r="N792" s="1028"/>
      <c r="O792" s="40"/>
      <c r="P792" s="301"/>
      <c r="Q792" s="295"/>
      <c r="R792" s="295"/>
      <c r="S792" s="295"/>
      <c r="T792" s="295"/>
      <c r="U792" s="295"/>
      <c r="V792" s="295"/>
      <c r="W792" s="295"/>
    </row>
    <row r="793" spans="3:23" s="294" customFormat="1" ht="50.1" customHeight="1" x14ac:dyDescent="0.2">
      <c r="C793" s="403"/>
      <c r="D793" s="404"/>
      <c r="E793" s="404"/>
      <c r="F793" s="1006"/>
      <c r="G793" s="1007"/>
      <c r="H793" s="1007"/>
      <c r="I793" s="1007"/>
      <c r="J793" s="1007"/>
      <c r="K793" s="1007"/>
      <c r="L793" s="1007"/>
      <c r="M793" s="1007"/>
      <c r="N793" s="1008"/>
      <c r="O793" s="40"/>
      <c r="P793" s="295"/>
      <c r="Q793" s="295"/>
      <c r="R793" s="295"/>
      <c r="S793" s="295"/>
      <c r="T793" s="295"/>
      <c r="U793" s="295"/>
      <c r="V793" s="295"/>
      <c r="W793" s="295"/>
    </row>
    <row r="794" spans="3:23" s="294" customFormat="1" ht="5.0999999999999996" customHeight="1" x14ac:dyDescent="0.2">
      <c r="C794" s="403"/>
      <c r="D794" s="404"/>
      <c r="E794" s="404"/>
      <c r="F794" s="404"/>
      <c r="G794" s="404"/>
      <c r="H794" s="404"/>
      <c r="I794" s="404"/>
      <c r="J794" s="404"/>
      <c r="K794" s="404"/>
      <c r="L794" s="404"/>
      <c r="M794" s="404"/>
      <c r="N794" s="405"/>
      <c r="O794" s="40"/>
      <c r="P794" s="295"/>
      <c r="Q794" s="295"/>
      <c r="R794" s="295"/>
      <c r="S794" s="295"/>
      <c r="T794" s="295"/>
      <c r="U794" s="295"/>
      <c r="V794" s="295"/>
      <c r="W794" s="295"/>
    </row>
    <row r="795" spans="3:23" s="294" customFormat="1" ht="12.75" customHeight="1" x14ac:dyDescent="0.2">
      <c r="C795" s="403"/>
      <c r="D795" s="404"/>
      <c r="E795" s="404"/>
      <c r="F795" s="1029" t="str">
        <f>Translations!$B$210</f>
        <v>Reference to external files, if relevant</v>
      </c>
      <c r="G795" s="1029"/>
      <c r="H795" s="1029"/>
      <c r="I795" s="1029"/>
      <c r="J795" s="1029"/>
      <c r="K795" s="934"/>
      <c r="L795" s="934"/>
      <c r="M795" s="934"/>
      <c r="N795" s="934"/>
      <c r="O795" s="40"/>
      <c r="P795" s="295"/>
      <c r="Q795" s="295"/>
      <c r="R795" s="295"/>
      <c r="S795" s="295"/>
      <c r="T795" s="295"/>
      <c r="U795" s="295"/>
      <c r="V795" s="295"/>
      <c r="W795" s="295"/>
    </row>
    <row r="796" spans="3:23" s="294" customFormat="1" ht="5.0999999999999996" customHeight="1" x14ac:dyDescent="0.2">
      <c r="C796" s="403"/>
      <c r="D796" s="404"/>
      <c r="E796" s="404"/>
      <c r="F796" s="414"/>
      <c r="G796" s="414"/>
      <c r="H796" s="414"/>
      <c r="I796" s="414"/>
      <c r="J796" s="414"/>
      <c r="K796" s="414"/>
      <c r="L796" s="414"/>
      <c r="M796" s="414"/>
      <c r="N796" s="415"/>
      <c r="O796" s="40"/>
      <c r="P796" s="295"/>
      <c r="Q796" s="295"/>
      <c r="R796" s="295"/>
      <c r="S796" s="295"/>
      <c r="T796" s="295"/>
      <c r="U796" s="295"/>
      <c r="V796" s="295"/>
      <c r="W796" s="295"/>
    </row>
    <row r="797" spans="3:23" s="294" customFormat="1" ht="12.75" customHeight="1" x14ac:dyDescent="0.2">
      <c r="C797" s="403"/>
      <c r="D797" s="407" t="s">
        <v>153</v>
      </c>
      <c r="E797" s="1047" t="str">
        <f>Translations!$B$337</f>
        <v>Are further internal source streams relevant?</v>
      </c>
      <c r="F797" s="1047"/>
      <c r="G797" s="1047"/>
      <c r="H797" s="1047"/>
      <c r="I797" s="1047"/>
      <c r="J797" s="1047"/>
      <c r="K797" s="1047"/>
      <c r="L797" s="1047"/>
      <c r="M797" s="1048"/>
      <c r="N797" s="1048"/>
      <c r="O797" s="40"/>
      <c r="P797" s="301"/>
      <c r="Q797" s="295"/>
      <c r="R797" s="295"/>
      <c r="S797" s="295"/>
      <c r="T797" s="21"/>
      <c r="U797" s="295"/>
      <c r="V797" s="295"/>
      <c r="W797" s="295"/>
    </row>
    <row r="798" spans="3:23" s="294" customFormat="1" ht="5.0999999999999996" customHeight="1" x14ac:dyDescent="0.2">
      <c r="C798" s="403"/>
      <c r="D798" s="404"/>
      <c r="E798" s="1016"/>
      <c r="F798" s="1016"/>
      <c r="G798" s="1016"/>
      <c r="H798" s="1016"/>
      <c r="I798" s="1016"/>
      <c r="J798" s="1016"/>
      <c r="K798" s="1016"/>
      <c r="L798" s="1016"/>
      <c r="M798" s="1016"/>
      <c r="N798" s="1057"/>
      <c r="O798" s="40"/>
      <c r="P798" s="295"/>
      <c r="Q798" s="295"/>
      <c r="R798" s="295"/>
      <c r="S798" s="295"/>
      <c r="T798" s="295"/>
      <c r="U798" s="295"/>
      <c r="V798" s="295"/>
      <c r="W798" s="295"/>
    </row>
    <row r="799" spans="3:23" s="294" customFormat="1" ht="25.5" customHeight="1" thickBot="1" x14ac:dyDescent="0.25">
      <c r="C799" s="403"/>
      <c r="D799" s="404"/>
      <c r="E799" s="404"/>
      <c r="F799" s="404"/>
      <c r="G799" s="404"/>
      <c r="H799" s="404"/>
      <c r="I799" s="1044" t="str">
        <f>Translations!$B$254</f>
        <v>Data source</v>
      </c>
      <c r="J799" s="1044"/>
      <c r="K799" s="1044" t="str">
        <f>Translations!$B$255</f>
        <v>Other data source (if applicable)</v>
      </c>
      <c r="L799" s="1044"/>
      <c r="M799" s="1044" t="str">
        <f>Translations!$B$255</f>
        <v>Other data source (if applicable)</v>
      </c>
      <c r="N799" s="1044"/>
      <c r="O799" s="40"/>
      <c r="P799" s="301"/>
      <c r="Q799" s="295"/>
      <c r="R799" s="295"/>
      <c r="S799" s="295"/>
      <c r="T799" s="295"/>
      <c r="U799" s="295"/>
      <c r="V799" s="295"/>
      <c r="W799" s="295" t="s">
        <v>457</v>
      </c>
    </row>
    <row r="800" spans="3:23" s="294" customFormat="1" ht="12.75" customHeight="1" x14ac:dyDescent="0.2">
      <c r="C800" s="403"/>
      <c r="D800" s="407"/>
      <c r="E800" s="412" t="s">
        <v>908</v>
      </c>
      <c r="F800" s="1031" t="str">
        <f>Translations!$B$342</f>
        <v>Amounts imported or exported</v>
      </c>
      <c r="G800" s="1098"/>
      <c r="H800" s="1098"/>
      <c r="I800" s="1099"/>
      <c r="J800" s="1099"/>
      <c r="K800" s="1100"/>
      <c r="L800" s="1100"/>
      <c r="M800" s="1100"/>
      <c r="N800" s="1100"/>
      <c r="O800" s="40"/>
      <c r="P800" s="295"/>
      <c r="Q800" s="295"/>
      <c r="R800" s="295"/>
      <c r="S800" s="295"/>
      <c r="T800" s="295"/>
      <c r="U800" s="295"/>
      <c r="V800" s="295"/>
      <c r="W800" s="302" t="b">
        <f>AND(M797&lt;&gt;"",M797=FALSE)</f>
        <v>0</v>
      </c>
    </row>
    <row r="801" spans="1:23" ht="12.75" customHeight="1" x14ac:dyDescent="0.2">
      <c r="C801" s="403"/>
      <c r="D801" s="407"/>
      <c r="E801" s="412" t="s">
        <v>909</v>
      </c>
      <c r="F801" s="1038" t="str">
        <f>Translations!$B$256</f>
        <v>Energy content</v>
      </c>
      <c r="G801" s="1101"/>
      <c r="H801" s="1101"/>
      <c r="I801" s="1102"/>
      <c r="J801" s="1102"/>
      <c r="K801" s="1103"/>
      <c r="L801" s="1103"/>
      <c r="M801" s="1103"/>
      <c r="N801" s="1103"/>
      <c r="W801" s="324" t="b">
        <f>W800</f>
        <v>0</v>
      </c>
    </row>
    <row r="802" spans="1:23" ht="12.75" customHeight="1" x14ac:dyDescent="0.2">
      <c r="C802" s="403"/>
      <c r="D802" s="407"/>
      <c r="E802" s="412" t="s">
        <v>910</v>
      </c>
      <c r="F802" s="1037" t="str">
        <f>Translations!$B$343</f>
        <v>Emission factor or carbon content</v>
      </c>
      <c r="G802" s="1037"/>
      <c r="H802" s="1038"/>
      <c r="I802" s="1039"/>
      <c r="J802" s="1096"/>
      <c r="K802" s="1041"/>
      <c r="L802" s="1043"/>
      <c r="M802" s="1041"/>
      <c r="N802" s="1043"/>
      <c r="W802" s="324" t="b">
        <f>W801</f>
        <v>0</v>
      </c>
    </row>
    <row r="803" spans="1:23" ht="12.75" customHeight="1" x14ac:dyDescent="0.2">
      <c r="C803" s="403"/>
      <c r="D803" s="407"/>
      <c r="E803" s="412" t="s">
        <v>911</v>
      </c>
      <c r="F803" s="1019" t="str">
        <f>Translations!$B$344</f>
        <v>Biomass content</v>
      </c>
      <c r="G803" s="1019"/>
      <c r="H803" s="1020"/>
      <c r="I803" s="1021"/>
      <c r="J803" s="1097"/>
      <c r="K803" s="1023"/>
      <c r="L803" s="1025"/>
      <c r="M803" s="1023"/>
      <c r="N803" s="1025"/>
      <c r="W803" s="324" t="b">
        <f>W802</f>
        <v>0</v>
      </c>
    </row>
    <row r="804" spans="1:23" ht="5.0999999999999996" customHeight="1" x14ac:dyDescent="0.2">
      <c r="C804" s="403"/>
      <c r="D804" s="407"/>
      <c r="E804" s="404"/>
      <c r="F804" s="404"/>
      <c r="G804" s="404"/>
      <c r="H804" s="404"/>
      <c r="I804" s="404"/>
      <c r="J804" s="404"/>
      <c r="K804" s="404"/>
      <c r="L804" s="404"/>
      <c r="M804" s="404"/>
      <c r="N804" s="405"/>
      <c r="P804" s="301"/>
      <c r="W804" s="304"/>
    </row>
    <row r="805" spans="1:23" ht="12.75" customHeight="1" x14ac:dyDescent="0.2">
      <c r="C805" s="403"/>
      <c r="D805" s="407"/>
      <c r="E805" s="412" t="s">
        <v>912</v>
      </c>
      <c r="F805" s="1013" t="str">
        <f>Translations!$B$257</f>
        <v>Description of the methodology applied</v>
      </c>
      <c r="G805" s="1013"/>
      <c r="H805" s="1013"/>
      <c r="I805" s="1013"/>
      <c r="J805" s="1013"/>
      <c r="K805" s="1013"/>
      <c r="L805" s="1013"/>
      <c r="M805" s="1013"/>
      <c r="N805" s="1014"/>
      <c r="P805" s="301"/>
      <c r="W805" s="304"/>
    </row>
    <row r="806" spans="1:23" ht="5.0999999999999996" customHeight="1" x14ac:dyDescent="0.2">
      <c r="C806" s="403"/>
      <c r="D806" s="404"/>
      <c r="E806" s="408"/>
      <c r="F806" s="503"/>
      <c r="G806" s="504"/>
      <c r="H806" s="504"/>
      <c r="I806" s="504"/>
      <c r="J806" s="504"/>
      <c r="K806" s="504"/>
      <c r="L806" s="504"/>
      <c r="M806" s="504"/>
      <c r="N806" s="505"/>
      <c r="W806" s="304"/>
    </row>
    <row r="807" spans="1:23" ht="12.75" customHeight="1" x14ac:dyDescent="0.2">
      <c r="C807" s="403"/>
      <c r="D807" s="407"/>
      <c r="E807" s="412"/>
      <c r="F807" s="1026" t="str">
        <f>IF(I715&lt;&gt;"",HYPERLINK("#" &amp; Q807,EUConst_MsgDescription),"")</f>
        <v/>
      </c>
      <c r="G807" s="1004"/>
      <c r="H807" s="1004"/>
      <c r="I807" s="1004"/>
      <c r="J807" s="1004"/>
      <c r="K807" s="1004"/>
      <c r="L807" s="1004"/>
      <c r="M807" s="1004"/>
      <c r="N807" s="1005"/>
      <c r="P807" s="26" t="s">
        <v>481</v>
      </c>
      <c r="Q807" s="477" t="str">
        <f>"#"&amp;ADDRESS(ROW($C$10),COLUMN($C$10))</f>
        <v>#$C$10</v>
      </c>
      <c r="W807" s="304"/>
    </row>
    <row r="808" spans="1:23" ht="5.0999999999999996" customHeight="1" x14ac:dyDescent="0.2">
      <c r="C808" s="403"/>
      <c r="D808" s="407"/>
      <c r="E808" s="413"/>
      <c r="F808" s="1027"/>
      <c r="G808" s="1027"/>
      <c r="H808" s="1027"/>
      <c r="I808" s="1027"/>
      <c r="J808" s="1027"/>
      <c r="K808" s="1027"/>
      <c r="L808" s="1027"/>
      <c r="M808" s="1027"/>
      <c r="N808" s="1028"/>
      <c r="P808" s="301"/>
      <c r="W808" s="304"/>
    </row>
    <row r="809" spans="1:23" s="299" customFormat="1" ht="50.1" customHeight="1" x14ac:dyDescent="0.2">
      <c r="A809" s="298"/>
      <c r="B809" s="14"/>
      <c r="C809" s="403"/>
      <c r="D809" s="413"/>
      <c r="E809" s="413"/>
      <c r="F809" s="994"/>
      <c r="G809" s="995"/>
      <c r="H809" s="995"/>
      <c r="I809" s="995"/>
      <c r="J809" s="995"/>
      <c r="K809" s="995"/>
      <c r="L809" s="995"/>
      <c r="M809" s="995"/>
      <c r="N809" s="996"/>
      <c r="O809" s="40"/>
      <c r="P809" s="305"/>
      <c r="Q809" s="306"/>
      <c r="R809" s="306"/>
      <c r="S809" s="295"/>
      <c r="T809" s="295"/>
      <c r="U809" s="306"/>
      <c r="V809" s="306"/>
      <c r="W809" s="307" t="b">
        <f>W803</f>
        <v>0</v>
      </c>
    </row>
    <row r="810" spans="1:23" ht="5.0999999999999996" customHeight="1" x14ac:dyDescent="0.2">
      <c r="C810" s="403"/>
      <c r="D810" s="407"/>
      <c r="E810" s="404"/>
      <c r="F810" s="404"/>
      <c r="G810" s="404"/>
      <c r="H810" s="404"/>
      <c r="I810" s="404"/>
      <c r="J810" s="404"/>
      <c r="K810" s="404"/>
      <c r="L810" s="404"/>
      <c r="M810" s="404"/>
      <c r="N810" s="405"/>
      <c r="W810" s="304"/>
    </row>
    <row r="811" spans="1:23" ht="12.75" customHeight="1" thickBot="1" x14ac:dyDescent="0.25">
      <c r="C811" s="403"/>
      <c r="D811" s="407"/>
      <c r="E811" s="412"/>
      <c r="F811" s="1029" t="str">
        <f>Translations!$B$210</f>
        <v>Reference to external files, if relevant</v>
      </c>
      <c r="G811" s="1029"/>
      <c r="H811" s="1029"/>
      <c r="I811" s="1029"/>
      <c r="J811" s="1029"/>
      <c r="K811" s="934"/>
      <c r="L811" s="934"/>
      <c r="M811" s="934"/>
      <c r="N811" s="934"/>
      <c r="W811" s="311" t="b">
        <f>W809</f>
        <v>0</v>
      </c>
    </row>
    <row r="812" spans="1:23" ht="5.0999999999999996" customHeight="1" x14ac:dyDescent="0.2">
      <c r="C812" s="403"/>
      <c r="D812" s="407"/>
      <c r="E812" s="404"/>
      <c r="F812" s="404"/>
      <c r="G812" s="404"/>
      <c r="H812" s="404"/>
      <c r="I812" s="404"/>
      <c r="J812" s="404"/>
      <c r="K812" s="404"/>
      <c r="L812" s="404"/>
      <c r="M812" s="404"/>
      <c r="N812" s="405"/>
      <c r="P812" s="301"/>
    </row>
    <row r="813" spans="1:23" ht="12.75" customHeight="1" thickBot="1" x14ac:dyDescent="0.25">
      <c r="C813" s="403"/>
      <c r="D813" s="407" t="s">
        <v>154</v>
      </c>
      <c r="E813" s="1047" t="str">
        <f>Translations!$B$345</f>
        <v>Is transferred CO2 imported or exported relevant?</v>
      </c>
      <c r="F813" s="1047"/>
      <c r="G813" s="1047"/>
      <c r="H813" s="1047"/>
      <c r="I813" s="1047"/>
      <c r="J813" s="1047"/>
      <c r="K813" s="1047"/>
      <c r="L813" s="1047"/>
      <c r="M813" s="1048"/>
      <c r="N813" s="1048"/>
      <c r="P813" s="301"/>
      <c r="T813" s="21"/>
    </row>
    <row r="814" spans="1:23" ht="5.0999999999999996" customHeight="1" thickBot="1" x14ac:dyDescent="0.25">
      <c r="C814" s="403"/>
      <c r="D814" s="404"/>
      <c r="E814" s="1016"/>
      <c r="F814" s="1017"/>
      <c r="G814" s="1017"/>
      <c r="H814" s="1017"/>
      <c r="I814" s="1017"/>
      <c r="J814" s="1017"/>
      <c r="K814" s="1017"/>
      <c r="L814" s="1017"/>
      <c r="M814" s="1017"/>
      <c r="N814" s="1018"/>
      <c r="W814" s="318" t="s">
        <v>457</v>
      </c>
    </row>
    <row r="815" spans="1:23" ht="25.5" customHeight="1" x14ac:dyDescent="0.2">
      <c r="C815" s="403"/>
      <c r="D815" s="404"/>
      <c r="E815" s="404"/>
      <c r="F815" s="1006"/>
      <c r="G815" s="1007"/>
      <c r="H815" s="1007"/>
      <c r="I815" s="1007"/>
      <c r="J815" s="1007"/>
      <c r="K815" s="1007"/>
      <c r="L815" s="1007"/>
      <c r="M815" s="1007"/>
      <c r="N815" s="1008"/>
      <c r="W815" s="302" t="b">
        <f>AND(M813&lt;&gt;"",M813=FALSE)</f>
        <v>0</v>
      </c>
    </row>
    <row r="816" spans="1:23" ht="5.0999999999999996" customHeight="1" x14ac:dyDescent="0.2">
      <c r="C816" s="403"/>
      <c r="D816" s="404"/>
      <c r="E816" s="404"/>
      <c r="F816" s="404"/>
      <c r="G816" s="404"/>
      <c r="H816" s="404"/>
      <c r="I816" s="404"/>
      <c r="J816" s="404"/>
      <c r="K816" s="404"/>
      <c r="L816" s="404"/>
      <c r="M816" s="404"/>
      <c r="N816" s="405"/>
      <c r="W816" s="304"/>
    </row>
    <row r="817" spans="3:23" s="294" customFormat="1" ht="12.75" customHeight="1" thickBot="1" x14ac:dyDescent="0.25">
      <c r="C817" s="403"/>
      <c r="D817" s="404"/>
      <c r="E817" s="404"/>
      <c r="F817" s="1029" t="str">
        <f>Translations!$B$210</f>
        <v>Reference to external files, if relevant</v>
      </c>
      <c r="G817" s="1029"/>
      <c r="H817" s="1029"/>
      <c r="I817" s="1029"/>
      <c r="J817" s="1029"/>
      <c r="K817" s="934"/>
      <c r="L817" s="934"/>
      <c r="M817" s="934"/>
      <c r="N817" s="934"/>
      <c r="O817" s="40"/>
      <c r="P817" s="295"/>
      <c r="Q817" s="295"/>
      <c r="R817" s="295"/>
      <c r="S817" s="295"/>
      <c r="T817" s="295"/>
      <c r="U817" s="295"/>
      <c r="V817" s="295"/>
      <c r="W817" s="326" t="b">
        <f>W815</f>
        <v>0</v>
      </c>
    </row>
    <row r="818" spans="3:23" s="294" customFormat="1" ht="5.0999999999999996" customHeight="1" x14ac:dyDescent="0.2">
      <c r="C818" s="403"/>
      <c r="D818" s="407"/>
      <c r="E818" s="404"/>
      <c r="F818" s="404"/>
      <c r="G818" s="404"/>
      <c r="H818" s="404"/>
      <c r="I818" s="404"/>
      <c r="J818" s="404"/>
      <c r="K818" s="404"/>
      <c r="L818" s="404"/>
      <c r="M818" s="404"/>
      <c r="N818" s="405"/>
      <c r="O818" s="40"/>
      <c r="P818" s="295"/>
      <c r="Q818" s="295"/>
      <c r="R818" s="295"/>
      <c r="S818" s="295"/>
      <c r="T818" s="295"/>
      <c r="U818" s="295"/>
      <c r="V818" s="295"/>
      <c r="W818" s="295"/>
    </row>
    <row r="819" spans="3:23" s="294" customFormat="1" ht="5.0999999999999996" customHeight="1" x14ac:dyDescent="0.2">
      <c r="C819" s="400"/>
      <c r="D819" s="416"/>
      <c r="E819" s="401"/>
      <c r="F819" s="401"/>
      <c r="G819" s="401"/>
      <c r="H819" s="401"/>
      <c r="I819" s="401"/>
      <c r="J819" s="401"/>
      <c r="K819" s="401"/>
      <c r="L819" s="401"/>
      <c r="M819" s="401"/>
      <c r="N819" s="402"/>
      <c r="O819" s="40"/>
      <c r="P819" s="295"/>
      <c r="Q819" s="295"/>
      <c r="R819" s="295"/>
      <c r="S819" s="295"/>
      <c r="T819" s="295"/>
      <c r="U819" s="295"/>
      <c r="V819" s="295"/>
      <c r="W819" s="295"/>
    </row>
    <row r="820" spans="3:23" s="294" customFormat="1" ht="12.75" customHeight="1" x14ac:dyDescent="0.2">
      <c r="C820" s="403"/>
      <c r="D820" s="406" t="s">
        <v>151</v>
      </c>
      <c r="E820" s="1045" t="str">
        <f>Translations!$B$347</f>
        <v>Fuel input to this sub-installation and relevant emission factor</v>
      </c>
      <c r="F820" s="1045"/>
      <c r="G820" s="1045"/>
      <c r="H820" s="1045"/>
      <c r="I820" s="1045"/>
      <c r="J820" s="1045"/>
      <c r="K820" s="1045"/>
      <c r="L820" s="1045"/>
      <c r="M820" s="1045"/>
      <c r="N820" s="1046"/>
      <c r="O820" s="40"/>
      <c r="P820" s="295"/>
      <c r="Q820" s="295"/>
      <c r="R820" s="295"/>
      <c r="S820" s="295"/>
      <c r="T820" s="295"/>
      <c r="U820" s="295"/>
      <c r="V820" s="295"/>
      <c r="W820" s="295"/>
    </row>
    <row r="821" spans="3:23" s="294" customFormat="1" ht="12.75" customHeight="1" x14ac:dyDescent="0.2">
      <c r="C821" s="403"/>
      <c r="D821" s="407" t="s">
        <v>152</v>
      </c>
      <c r="E821" s="1047" t="str">
        <f>Translations!$B$249</f>
        <v>Information on the methodology applied</v>
      </c>
      <c r="F821" s="1047"/>
      <c r="G821" s="1047"/>
      <c r="H821" s="1047"/>
      <c r="I821" s="1047"/>
      <c r="J821" s="1047"/>
      <c r="K821" s="1047"/>
      <c r="L821" s="1047"/>
      <c r="M821" s="1047"/>
      <c r="N821" s="1049"/>
      <c r="O821" s="40"/>
      <c r="P821" s="301"/>
      <c r="Q821" s="295"/>
      <c r="R821" s="295"/>
      <c r="S821" s="295"/>
      <c r="T821" s="295"/>
      <c r="U821" s="295"/>
      <c r="V821" s="295"/>
      <c r="W821" s="295"/>
    </row>
    <row r="822" spans="3:23" s="294" customFormat="1" ht="25.5" customHeight="1" x14ac:dyDescent="0.2">
      <c r="C822" s="403"/>
      <c r="D822" s="404"/>
      <c r="E822" s="404"/>
      <c r="F822" s="426"/>
      <c r="G822" s="404"/>
      <c r="H822" s="404"/>
      <c r="I822" s="1044" t="str">
        <f>Translations!$B$254</f>
        <v>Data source</v>
      </c>
      <c r="J822" s="1044"/>
      <c r="K822" s="1044" t="str">
        <f>Translations!$B$255</f>
        <v>Other data source (if applicable)</v>
      </c>
      <c r="L822" s="1044"/>
      <c r="M822" s="1044" t="str">
        <f>Translations!$B$255</f>
        <v>Other data source (if applicable)</v>
      </c>
      <c r="N822" s="1044"/>
      <c r="O822" s="40"/>
      <c r="P822" s="295"/>
      <c r="Q822" s="295"/>
      <c r="R822" s="295"/>
      <c r="S822" s="295"/>
      <c r="T822" s="295"/>
      <c r="U822" s="295"/>
      <c r="V822" s="295"/>
      <c r="W822" s="295"/>
    </row>
    <row r="823" spans="3:23" s="294" customFormat="1" ht="12.75" customHeight="1" x14ac:dyDescent="0.2">
      <c r="C823" s="403"/>
      <c r="D823" s="407"/>
      <c r="E823" s="412" t="s">
        <v>908</v>
      </c>
      <c r="F823" s="1050" t="str">
        <f>Translations!$B$231</f>
        <v>Fuel input</v>
      </c>
      <c r="G823" s="1050"/>
      <c r="H823" s="1051"/>
      <c r="I823" s="977"/>
      <c r="J823" s="978"/>
      <c r="K823" s="979"/>
      <c r="L823" s="980"/>
      <c r="M823" s="979"/>
      <c r="N823" s="981"/>
      <c r="O823" s="40"/>
      <c r="P823" s="295"/>
      <c r="Q823" s="295"/>
      <c r="R823" s="295"/>
      <c r="S823" s="295"/>
      <c r="T823" s="295"/>
      <c r="U823" s="295"/>
      <c r="V823" s="295"/>
      <c r="W823" s="295"/>
    </row>
    <row r="824" spans="3:23" s="294" customFormat="1" ht="12.75" customHeight="1" x14ac:dyDescent="0.2">
      <c r="C824" s="403"/>
      <c r="D824" s="407"/>
      <c r="E824" s="412" t="s">
        <v>909</v>
      </c>
      <c r="F824" s="1050" t="str">
        <f>Translations!$B$353</f>
        <v>Weighted emission factor</v>
      </c>
      <c r="G824" s="1050"/>
      <c r="H824" s="1051"/>
      <c r="I824" s="977"/>
      <c r="J824" s="978"/>
      <c r="K824" s="979"/>
      <c r="L824" s="980"/>
      <c r="M824" s="979"/>
      <c r="N824" s="981"/>
      <c r="O824" s="40"/>
      <c r="P824" s="295"/>
      <c r="Q824" s="295"/>
      <c r="R824" s="295"/>
      <c r="S824" s="295"/>
      <c r="T824" s="295"/>
      <c r="U824" s="295"/>
      <c r="V824" s="295"/>
      <c r="W824" s="295"/>
    </row>
    <row r="825" spans="3:23" s="294" customFormat="1" ht="5.0999999999999996" customHeight="1" x14ac:dyDescent="0.2">
      <c r="C825" s="403"/>
      <c r="D825" s="407"/>
      <c r="E825" s="404"/>
      <c r="F825" s="404"/>
      <c r="G825" s="404"/>
      <c r="H825" s="404"/>
      <c r="I825" s="404"/>
      <c r="J825" s="404"/>
      <c r="K825" s="404"/>
      <c r="L825" s="404"/>
      <c r="M825" s="404"/>
      <c r="N825" s="405"/>
      <c r="O825" s="40"/>
      <c r="P825" s="295"/>
      <c r="Q825" s="295"/>
      <c r="R825" s="295"/>
      <c r="S825" s="295"/>
      <c r="T825" s="295"/>
      <c r="U825" s="295"/>
      <c r="V825" s="295"/>
      <c r="W825" s="295"/>
    </row>
    <row r="826" spans="3:23" s="294" customFormat="1" ht="12.75" customHeight="1" x14ac:dyDescent="0.2">
      <c r="C826" s="403"/>
      <c r="D826" s="407"/>
      <c r="E826" s="412" t="s">
        <v>910</v>
      </c>
      <c r="F826" s="1013" t="str">
        <f>Translations!$B$257</f>
        <v>Description of the methodology applied</v>
      </c>
      <c r="G826" s="1013"/>
      <c r="H826" s="1013"/>
      <c r="I826" s="1013"/>
      <c r="J826" s="1013"/>
      <c r="K826" s="1013"/>
      <c r="L826" s="1013"/>
      <c r="M826" s="1013"/>
      <c r="N826" s="1014"/>
      <c r="O826" s="40"/>
      <c r="P826" s="295"/>
      <c r="Q826" s="295"/>
      <c r="R826" s="295"/>
      <c r="S826" s="295"/>
      <c r="T826" s="295"/>
      <c r="U826" s="295"/>
      <c r="V826" s="295"/>
      <c r="W826" s="295"/>
    </row>
    <row r="827" spans="3:23" s="294" customFormat="1" ht="5.0999999999999996" customHeight="1" x14ac:dyDescent="0.2">
      <c r="C827" s="403"/>
      <c r="D827" s="404"/>
      <c r="E827" s="408"/>
      <c r="F827" s="423"/>
      <c r="G827" s="424"/>
      <c r="H827" s="424"/>
      <c r="I827" s="424"/>
      <c r="J827" s="424"/>
      <c r="K827" s="424"/>
      <c r="L827" s="424"/>
      <c r="M827" s="424"/>
      <c r="N827" s="425"/>
      <c r="O827" s="40"/>
      <c r="P827" s="295"/>
      <c r="Q827" s="295"/>
      <c r="R827" s="295"/>
      <c r="S827" s="295"/>
      <c r="T827" s="295"/>
      <c r="U827" s="295"/>
      <c r="V827" s="295"/>
      <c r="W827" s="295"/>
    </row>
    <row r="828" spans="3:23" s="294" customFormat="1" ht="12.75" customHeight="1" x14ac:dyDescent="0.2">
      <c r="C828" s="403"/>
      <c r="D828" s="407"/>
      <c r="E828" s="412"/>
      <c r="F828" s="1026" t="str">
        <f>IF(I715&lt;&gt;"",HYPERLINK("#" &amp; Q828,EUConst_MsgDescription),"")</f>
        <v/>
      </c>
      <c r="G828" s="1004"/>
      <c r="H828" s="1004"/>
      <c r="I828" s="1004"/>
      <c r="J828" s="1004"/>
      <c r="K828" s="1004"/>
      <c r="L828" s="1004"/>
      <c r="M828" s="1004"/>
      <c r="N828" s="1005"/>
      <c r="O828" s="40"/>
      <c r="P828" s="26" t="s">
        <v>481</v>
      </c>
      <c r="Q828" s="477" t="str">
        <f>"#"&amp;ADDRESS(ROW($C$10),COLUMN($C$10))</f>
        <v>#$C$10</v>
      </c>
      <c r="R828" s="295"/>
      <c r="S828" s="295"/>
      <c r="T828" s="295"/>
      <c r="U828" s="295"/>
      <c r="V828" s="295"/>
      <c r="W828" s="295"/>
    </row>
    <row r="829" spans="3:23" s="294" customFormat="1" ht="5.0999999999999996" customHeight="1" x14ac:dyDescent="0.2">
      <c r="C829" s="403"/>
      <c r="D829" s="407"/>
      <c r="E829" s="413"/>
      <c r="F829" s="1027"/>
      <c r="G829" s="1027"/>
      <c r="H829" s="1027"/>
      <c r="I829" s="1027"/>
      <c r="J829" s="1027"/>
      <c r="K829" s="1027"/>
      <c r="L829" s="1027"/>
      <c r="M829" s="1027"/>
      <c r="N829" s="1028"/>
      <c r="O829" s="40"/>
      <c r="P829" s="301"/>
      <c r="Q829" s="295"/>
      <c r="R829" s="295"/>
      <c r="S829" s="295"/>
      <c r="T829" s="295"/>
      <c r="U829" s="295"/>
      <c r="V829" s="295"/>
      <c r="W829" s="295"/>
    </row>
    <row r="830" spans="3:23" s="294" customFormat="1" ht="50.1" customHeight="1" x14ac:dyDescent="0.2">
      <c r="C830" s="403"/>
      <c r="D830" s="413"/>
      <c r="E830" s="413"/>
      <c r="F830" s="994"/>
      <c r="G830" s="995"/>
      <c r="H830" s="995"/>
      <c r="I830" s="995"/>
      <c r="J830" s="995"/>
      <c r="K830" s="995"/>
      <c r="L830" s="995"/>
      <c r="M830" s="995"/>
      <c r="N830" s="996"/>
      <c r="O830" s="40"/>
      <c r="P830" s="295"/>
      <c r="Q830" s="295"/>
      <c r="R830" s="295"/>
      <c r="S830" s="295"/>
      <c r="T830" s="295"/>
      <c r="U830" s="295"/>
      <c r="V830" s="295"/>
      <c r="W830" s="295"/>
    </row>
    <row r="831" spans="3:23" s="294" customFormat="1" ht="5.0999999999999996" customHeight="1" thickBot="1" x14ac:dyDescent="0.25">
      <c r="C831" s="403"/>
      <c r="D831" s="407"/>
      <c r="E831" s="404"/>
      <c r="F831" s="404"/>
      <c r="G831" s="404"/>
      <c r="H831" s="404"/>
      <c r="I831" s="404"/>
      <c r="J831" s="404"/>
      <c r="K831" s="404"/>
      <c r="L831" s="404"/>
      <c r="M831" s="404"/>
      <c r="N831" s="405"/>
      <c r="O831" s="40"/>
      <c r="P831" s="295"/>
      <c r="Q831" s="295"/>
      <c r="R831" s="295"/>
      <c r="S831" s="295"/>
      <c r="T831" s="295"/>
      <c r="U831" s="295"/>
      <c r="V831" s="295"/>
      <c r="W831" s="295"/>
    </row>
    <row r="832" spans="3:23" s="294" customFormat="1" ht="12.75" customHeight="1" x14ac:dyDescent="0.2">
      <c r="C832" s="403"/>
      <c r="D832" s="407"/>
      <c r="E832" s="412"/>
      <c r="F832" s="1029" t="str">
        <f>Translations!$B$210</f>
        <v>Reference to external files, if relevant</v>
      </c>
      <c r="G832" s="1029"/>
      <c r="H832" s="1029"/>
      <c r="I832" s="1029"/>
      <c r="J832" s="1029"/>
      <c r="K832" s="934"/>
      <c r="L832" s="934"/>
      <c r="M832" s="934"/>
      <c r="N832" s="934"/>
      <c r="O832" s="40"/>
      <c r="P832" s="295"/>
      <c r="Q832" s="295"/>
      <c r="R832" s="295"/>
      <c r="S832" s="295"/>
      <c r="T832" s="295"/>
      <c r="U832" s="295"/>
      <c r="V832" s="295"/>
      <c r="W832" s="318" t="s">
        <v>457</v>
      </c>
    </row>
    <row r="833" spans="3:23" s="294" customFormat="1" ht="5.0999999999999996" customHeight="1" x14ac:dyDescent="0.2">
      <c r="C833" s="403"/>
      <c r="D833" s="407"/>
      <c r="E833" s="404"/>
      <c r="F833" s="404"/>
      <c r="G833" s="404"/>
      <c r="H833" s="404"/>
      <c r="I833" s="404"/>
      <c r="J833" s="404"/>
      <c r="K833" s="404"/>
      <c r="L833" s="404"/>
      <c r="M833" s="404"/>
      <c r="N833" s="405"/>
      <c r="O833" s="40"/>
      <c r="P833" s="301"/>
      <c r="Q833" s="295"/>
      <c r="R833" s="295"/>
      <c r="S833" s="295"/>
      <c r="T833" s="295"/>
      <c r="U833" s="295"/>
      <c r="V833" s="295"/>
      <c r="W833" s="304"/>
    </row>
    <row r="834" spans="3:23" s="294" customFormat="1" ht="12.75" customHeight="1" x14ac:dyDescent="0.2">
      <c r="C834" s="403"/>
      <c r="D834" s="407" t="s">
        <v>153</v>
      </c>
      <c r="E834" s="1011" t="str">
        <f>Translations!$B$258</f>
        <v>The hierarchical order has been followed?</v>
      </c>
      <c r="F834" s="1011"/>
      <c r="G834" s="1011"/>
      <c r="H834" s="1012"/>
      <c r="I834" s="312"/>
      <c r="J834" s="418" t="str">
        <f>Translations!$B$259</f>
        <v xml:space="preserve"> If not, why?</v>
      </c>
      <c r="K834" s="977"/>
      <c r="L834" s="978"/>
      <c r="M834" s="978"/>
      <c r="N834" s="984"/>
      <c r="O834" s="40"/>
      <c r="P834" s="301"/>
      <c r="Q834" s="295"/>
      <c r="R834" s="295"/>
      <c r="S834" s="295"/>
      <c r="T834" s="295"/>
      <c r="U834" s="295"/>
      <c r="V834" s="295"/>
      <c r="W834" s="310" t="b">
        <f>AND(I834&lt;&gt;"",I834=TRUE)</f>
        <v>0</v>
      </c>
    </row>
    <row r="835" spans="3:23" s="294" customFormat="1" ht="5.0999999999999996" customHeight="1" x14ac:dyDescent="0.2">
      <c r="C835" s="403"/>
      <c r="D835" s="404"/>
      <c r="E835" s="508"/>
      <c r="F835" s="508"/>
      <c r="G835" s="508"/>
      <c r="H835" s="508"/>
      <c r="I835" s="508"/>
      <c r="J835" s="508"/>
      <c r="K835" s="508"/>
      <c r="L835" s="508"/>
      <c r="M835" s="508"/>
      <c r="N835" s="509"/>
      <c r="O835" s="40"/>
      <c r="P835" s="301"/>
      <c r="Q835" s="295"/>
      <c r="R835" s="295"/>
      <c r="S835" s="295"/>
      <c r="T835" s="295"/>
      <c r="U835" s="295"/>
      <c r="V835" s="306"/>
      <c r="W835" s="304"/>
    </row>
    <row r="836" spans="3:23" s="294" customFormat="1" ht="12.75" customHeight="1" x14ac:dyDescent="0.2">
      <c r="C836" s="403"/>
      <c r="D836" s="421"/>
      <c r="E836" s="421"/>
      <c r="F836" s="1013" t="str">
        <f>Translations!$B$264</f>
        <v>Further details on any deviation from the hierarchy</v>
      </c>
      <c r="G836" s="1013"/>
      <c r="H836" s="1013"/>
      <c r="I836" s="1013"/>
      <c r="J836" s="1013"/>
      <c r="K836" s="1013"/>
      <c r="L836" s="1013"/>
      <c r="M836" s="1013"/>
      <c r="N836" s="1014"/>
      <c r="O836" s="40"/>
      <c r="P836" s="301"/>
      <c r="Q836" s="295"/>
      <c r="R836" s="295"/>
      <c r="S836" s="295"/>
      <c r="T836" s="295"/>
      <c r="U836" s="295"/>
      <c r="V836" s="306"/>
      <c r="W836" s="304"/>
    </row>
    <row r="837" spans="3:23" s="294" customFormat="1" ht="25.5" customHeight="1" thickBot="1" x14ac:dyDescent="0.25">
      <c r="C837" s="403"/>
      <c r="D837" s="421"/>
      <c r="E837" s="421"/>
      <c r="F837" s="994"/>
      <c r="G837" s="995"/>
      <c r="H837" s="995"/>
      <c r="I837" s="995"/>
      <c r="J837" s="995"/>
      <c r="K837" s="995"/>
      <c r="L837" s="995"/>
      <c r="M837" s="995"/>
      <c r="N837" s="996"/>
      <c r="O837" s="40"/>
      <c r="P837" s="301"/>
      <c r="Q837" s="295"/>
      <c r="R837" s="295"/>
      <c r="S837" s="295"/>
      <c r="T837" s="295"/>
      <c r="U837" s="295"/>
      <c r="V837" s="306"/>
      <c r="W837" s="321" t="b">
        <f>W834</f>
        <v>0</v>
      </c>
    </row>
    <row r="838" spans="3:23" s="294" customFormat="1" ht="5.0999999999999996" customHeight="1" x14ac:dyDescent="0.2">
      <c r="C838" s="403"/>
      <c r="D838" s="407"/>
      <c r="E838" s="404"/>
      <c r="F838" s="404"/>
      <c r="G838" s="404"/>
      <c r="H838" s="404"/>
      <c r="I838" s="404"/>
      <c r="J838" s="404"/>
      <c r="K838" s="404"/>
      <c r="L838" s="404"/>
      <c r="M838" s="404"/>
      <c r="N838" s="405"/>
      <c r="O838" s="40"/>
      <c r="P838" s="295"/>
      <c r="Q838" s="295"/>
      <c r="R838" s="295"/>
      <c r="S838" s="295"/>
      <c r="T838" s="295"/>
      <c r="U838" s="295"/>
      <c r="V838" s="295"/>
      <c r="W838" s="306"/>
    </row>
    <row r="839" spans="3:23" s="294" customFormat="1" ht="5.0999999999999996" customHeight="1" x14ac:dyDescent="0.2">
      <c r="C839" s="400"/>
      <c r="D839" s="416"/>
      <c r="E839" s="401"/>
      <c r="F839" s="401"/>
      <c r="G839" s="401"/>
      <c r="H839" s="401"/>
      <c r="I839" s="401"/>
      <c r="J839" s="401"/>
      <c r="K839" s="401"/>
      <c r="L839" s="401"/>
      <c r="M839" s="401"/>
      <c r="N839" s="402"/>
      <c r="O839" s="40"/>
      <c r="P839" s="295"/>
      <c r="Q839" s="295"/>
      <c r="R839" s="295"/>
      <c r="S839" s="295"/>
      <c r="T839" s="295"/>
      <c r="U839" s="295"/>
      <c r="V839" s="295"/>
      <c r="W839" s="295"/>
    </row>
    <row r="840" spans="3:23" s="294" customFormat="1" ht="12.75" customHeight="1" x14ac:dyDescent="0.2">
      <c r="C840" s="403"/>
      <c r="D840" s="406" t="s">
        <v>988</v>
      </c>
      <c r="E840" s="1045" t="str">
        <f>Translations!$B$354</f>
        <v>Measurable heat import to and export from this sub-installation</v>
      </c>
      <c r="F840" s="1045"/>
      <c r="G840" s="1045"/>
      <c r="H840" s="1045"/>
      <c r="I840" s="1045"/>
      <c r="J840" s="1045"/>
      <c r="K840" s="1045"/>
      <c r="L840" s="1045"/>
      <c r="M840" s="1045"/>
      <c r="N840" s="1046"/>
      <c r="O840" s="40"/>
      <c r="P840" s="301"/>
      <c r="Q840" s="295"/>
      <c r="R840" s="295"/>
      <c r="S840" s="306"/>
      <c r="T840" s="306"/>
      <c r="U840" s="295"/>
      <c r="V840" s="295"/>
      <c r="W840" s="295"/>
    </row>
    <row r="841" spans="3:23" s="294" customFormat="1" ht="12.75" customHeight="1" x14ac:dyDescent="0.2">
      <c r="C841" s="403"/>
      <c r="D841" s="407" t="s">
        <v>152</v>
      </c>
      <c r="E841" s="1047" t="str">
        <f>Translations!$B$357</f>
        <v>Are measurable heat flows relevant for this sub-installation?</v>
      </c>
      <c r="F841" s="1047"/>
      <c r="G841" s="1047"/>
      <c r="H841" s="1047"/>
      <c r="I841" s="1047"/>
      <c r="J841" s="1047"/>
      <c r="K841" s="1047"/>
      <c r="L841" s="1047"/>
      <c r="M841" s="1048"/>
      <c r="N841" s="1048"/>
      <c r="O841" s="40"/>
      <c r="P841" s="301"/>
      <c r="Q841" s="295"/>
      <c r="R841" s="295"/>
      <c r="S841" s="295"/>
      <c r="T841" s="295"/>
      <c r="U841" s="295"/>
      <c r="V841" s="295"/>
      <c r="W841" s="295"/>
    </row>
    <row r="842" spans="3:23" s="294" customFormat="1" ht="12.75" customHeight="1" x14ac:dyDescent="0.2">
      <c r="C842" s="403"/>
      <c r="D842" s="407"/>
      <c r="E842" s="404"/>
      <c r="F842" s="404"/>
      <c r="G842" s="404"/>
      <c r="H842" s="404"/>
      <c r="I842" s="404"/>
      <c r="J842" s="972" t="str">
        <f>IF(I715="","",IF(AND(M841&lt;&gt;"",M841=FALSE),HYPERLINK(Q842,EUconst_MsgGoOn),""))</f>
        <v/>
      </c>
      <c r="K842" s="973"/>
      <c r="L842" s="973"/>
      <c r="M842" s="973"/>
      <c r="N842" s="974"/>
      <c r="O842" s="40"/>
      <c r="P842" s="26" t="s">
        <v>481</v>
      </c>
      <c r="Q842" s="477" t="str">
        <f>"#"&amp;ADDRESS(ROW(D882),COLUMN(D882))</f>
        <v>#$D$882</v>
      </c>
      <c r="R842" s="295"/>
      <c r="S842" s="295"/>
      <c r="T842" s="295"/>
      <c r="U842" s="295"/>
      <c r="V842" s="295"/>
      <c r="W842" s="295"/>
    </row>
    <row r="843" spans="3:23" s="294" customFormat="1" ht="5.0999999999999996" customHeight="1" x14ac:dyDescent="0.2">
      <c r="C843" s="403"/>
      <c r="D843" s="407"/>
      <c r="E843" s="407"/>
      <c r="F843" s="407"/>
      <c r="G843" s="407"/>
      <c r="H843" s="407"/>
      <c r="I843" s="407"/>
      <c r="J843" s="407"/>
      <c r="K843" s="407"/>
      <c r="L843" s="407"/>
      <c r="M843" s="407"/>
      <c r="N843" s="417"/>
      <c r="O843" s="40"/>
      <c r="P843" s="26"/>
      <c r="Q843" s="295"/>
      <c r="R843" s="295"/>
      <c r="S843" s="295"/>
      <c r="T843" s="295"/>
      <c r="U843" s="295"/>
      <c r="V843" s="295"/>
      <c r="W843" s="295"/>
    </row>
    <row r="844" spans="3:23" s="294" customFormat="1" ht="12.75" customHeight="1" x14ac:dyDescent="0.2">
      <c r="C844" s="403"/>
      <c r="D844" s="407" t="s">
        <v>153</v>
      </c>
      <c r="E844" s="1047" t="str">
        <f>Translations!$B$249</f>
        <v>Information on the methodology applied</v>
      </c>
      <c r="F844" s="1047"/>
      <c r="G844" s="1047"/>
      <c r="H844" s="1047"/>
      <c r="I844" s="1047"/>
      <c r="J844" s="1047"/>
      <c r="K844" s="1047"/>
      <c r="L844" s="1047"/>
      <c r="M844" s="1047"/>
      <c r="N844" s="1049"/>
      <c r="O844" s="40"/>
      <c r="P844" s="301"/>
      <c r="Q844" s="295"/>
      <c r="R844" s="295"/>
      <c r="S844" s="295"/>
      <c r="T844" s="295"/>
      <c r="U844" s="295"/>
      <c r="V844" s="295"/>
      <c r="W844" s="295"/>
    </row>
    <row r="845" spans="3:23" s="294" customFormat="1" ht="25.5" customHeight="1" thickBot="1" x14ac:dyDescent="0.25">
      <c r="C845" s="403"/>
      <c r="D845" s="404"/>
      <c r="E845" s="404"/>
      <c r="F845" s="404"/>
      <c r="G845" s="404"/>
      <c r="H845" s="404"/>
      <c r="I845" s="1044" t="str">
        <f>Translations!$B$254</f>
        <v>Data source</v>
      </c>
      <c r="J845" s="1044"/>
      <c r="K845" s="1044" t="str">
        <f>Translations!$B$255</f>
        <v>Other data source (if applicable)</v>
      </c>
      <c r="L845" s="1044"/>
      <c r="M845" s="1044" t="str">
        <f>Translations!$B$255</f>
        <v>Other data source (if applicable)</v>
      </c>
      <c r="N845" s="1044"/>
      <c r="O845" s="40"/>
      <c r="P845" s="301"/>
      <c r="Q845" s="295"/>
      <c r="R845" s="295"/>
      <c r="S845" s="295"/>
      <c r="T845" s="295"/>
      <c r="U845" s="295"/>
      <c r="V845" s="295"/>
      <c r="W845" s="295" t="s">
        <v>457</v>
      </c>
    </row>
    <row r="846" spans="3:23" s="294" customFormat="1" ht="12.75" customHeight="1" x14ac:dyDescent="0.2">
      <c r="C846" s="403"/>
      <c r="D846" s="407"/>
      <c r="E846" s="412" t="s">
        <v>908</v>
      </c>
      <c r="F846" s="1030" t="str">
        <f>Translations!$B$359</f>
        <v>Measurable heat imported</v>
      </c>
      <c r="G846" s="1030"/>
      <c r="H846" s="1031"/>
      <c r="I846" s="1032"/>
      <c r="J846" s="1033"/>
      <c r="K846" s="1034"/>
      <c r="L846" s="1035"/>
      <c r="M846" s="1034"/>
      <c r="N846" s="1036"/>
      <c r="O846" s="40"/>
      <c r="P846" s="295"/>
      <c r="Q846" s="295"/>
      <c r="R846" s="295"/>
      <c r="S846" s="295"/>
      <c r="T846" s="295"/>
      <c r="U846" s="295"/>
      <c r="V846" s="295"/>
      <c r="W846" s="302" t="b">
        <f>AND(M841&lt;&gt;"",M841=FALSE)</f>
        <v>0</v>
      </c>
    </row>
    <row r="847" spans="3:23" s="294" customFormat="1" ht="12.75" customHeight="1" x14ac:dyDescent="0.2">
      <c r="C847" s="403"/>
      <c r="D847" s="407"/>
      <c r="E847" s="412" t="s">
        <v>909</v>
      </c>
      <c r="F847" s="1037" t="str">
        <f>Translations!$B$360</f>
        <v>Measurable heat from pulp</v>
      </c>
      <c r="G847" s="1037"/>
      <c r="H847" s="1038"/>
      <c r="I847" s="1032"/>
      <c r="J847" s="1033"/>
      <c r="K847" s="1034"/>
      <c r="L847" s="1035"/>
      <c r="M847" s="1034"/>
      <c r="N847" s="1036"/>
      <c r="O847" s="40"/>
      <c r="P847" s="295"/>
      <c r="Q847" s="295"/>
      <c r="R847" s="295"/>
      <c r="S847" s="295"/>
      <c r="T847" s="295"/>
      <c r="U847" s="295"/>
      <c r="V847" s="295"/>
      <c r="W847" s="303" t="b">
        <f>W846</f>
        <v>0</v>
      </c>
    </row>
    <row r="848" spans="3:23" s="294" customFormat="1" ht="12.75" customHeight="1" x14ac:dyDescent="0.2">
      <c r="C848" s="403"/>
      <c r="D848" s="407"/>
      <c r="E848" s="412" t="s">
        <v>910</v>
      </c>
      <c r="F848" s="1037" t="str">
        <f>Translations!$B$361</f>
        <v>Measurable heat from nitric acid</v>
      </c>
      <c r="G848" s="1037"/>
      <c r="H848" s="1038"/>
      <c r="I848" s="1032"/>
      <c r="J848" s="1033"/>
      <c r="K848" s="1034"/>
      <c r="L848" s="1035"/>
      <c r="M848" s="1034"/>
      <c r="N848" s="1036"/>
      <c r="O848" s="40"/>
      <c r="P848" s="295"/>
      <c r="Q848" s="295"/>
      <c r="R848" s="295"/>
      <c r="S848" s="295"/>
      <c r="T848" s="295"/>
      <c r="U848" s="295"/>
      <c r="V848" s="295"/>
      <c r="W848" s="303" t="b">
        <f>W847</f>
        <v>0</v>
      </c>
    </row>
    <row r="849" spans="1:23" ht="12.75" customHeight="1" x14ac:dyDescent="0.2">
      <c r="C849" s="403"/>
      <c r="D849" s="407"/>
      <c r="E849" s="412" t="s">
        <v>911</v>
      </c>
      <c r="F849" s="1019" t="str">
        <f>Translations!$B$362</f>
        <v>Measurable heat exported</v>
      </c>
      <c r="G849" s="1019"/>
      <c r="H849" s="1020"/>
      <c r="I849" s="1032"/>
      <c r="J849" s="1033"/>
      <c r="K849" s="1034"/>
      <c r="L849" s="1035"/>
      <c r="M849" s="1034"/>
      <c r="N849" s="1036"/>
      <c r="W849" s="303" t="b">
        <f>W848</f>
        <v>0</v>
      </c>
    </row>
    <row r="850" spans="1:23" ht="12.75" customHeight="1" x14ac:dyDescent="0.2">
      <c r="C850" s="403"/>
      <c r="D850" s="407"/>
      <c r="E850" s="412" t="s">
        <v>912</v>
      </c>
      <c r="F850" s="1050" t="str">
        <f>Translations!$B$274</f>
        <v>Net measurable heat flows</v>
      </c>
      <c r="G850" s="1050"/>
      <c r="H850" s="1051"/>
      <c r="I850" s="977"/>
      <c r="J850" s="978"/>
      <c r="K850" s="979"/>
      <c r="L850" s="980"/>
      <c r="M850" s="979"/>
      <c r="N850" s="981"/>
      <c r="W850" s="303" t="b">
        <f>W849</f>
        <v>0</v>
      </c>
    </row>
    <row r="851" spans="1:23" ht="5.0999999999999996" customHeight="1" x14ac:dyDescent="0.2">
      <c r="C851" s="403"/>
      <c r="D851" s="407"/>
      <c r="E851" s="404"/>
      <c r="F851" s="404"/>
      <c r="G851" s="404"/>
      <c r="H851" s="404"/>
      <c r="I851" s="404"/>
      <c r="J851" s="404"/>
      <c r="K851" s="404"/>
      <c r="L851" s="404"/>
      <c r="M851" s="404"/>
      <c r="N851" s="405"/>
      <c r="P851" s="301"/>
      <c r="W851" s="304"/>
    </row>
    <row r="852" spans="1:23" ht="12.75" customHeight="1" x14ac:dyDescent="0.2">
      <c r="C852" s="403"/>
      <c r="D852" s="407"/>
      <c r="E852" s="412" t="s">
        <v>913</v>
      </c>
      <c r="F852" s="1013" t="str">
        <f>Translations!$B$257</f>
        <v>Description of the methodology applied</v>
      </c>
      <c r="G852" s="1013"/>
      <c r="H852" s="1013"/>
      <c r="I852" s="1013"/>
      <c r="J852" s="1013"/>
      <c r="K852" s="1013"/>
      <c r="L852" s="1013"/>
      <c r="M852" s="1013"/>
      <c r="N852" s="1014"/>
      <c r="P852" s="301"/>
      <c r="W852" s="304"/>
    </row>
    <row r="853" spans="1:23" ht="5.0999999999999996" customHeight="1" x14ac:dyDescent="0.2">
      <c r="C853" s="403"/>
      <c r="D853" s="404"/>
      <c r="E853" s="408"/>
      <c r="F853" s="503"/>
      <c r="G853" s="504"/>
      <c r="H853" s="504"/>
      <c r="I853" s="504"/>
      <c r="J853" s="504"/>
      <c r="K853" s="504"/>
      <c r="L853" s="504"/>
      <c r="M853" s="504"/>
      <c r="N853" s="505"/>
      <c r="W853" s="304"/>
    </row>
    <row r="854" spans="1:23" ht="12.75" customHeight="1" x14ac:dyDescent="0.2">
      <c r="C854" s="403"/>
      <c r="D854" s="407"/>
      <c r="E854" s="412"/>
      <c r="F854" s="1026" t="str">
        <f>IF(I715&lt;&gt;"",HYPERLINK("#" &amp; Q854,EUConst_MsgDescription),"")</f>
        <v/>
      </c>
      <c r="G854" s="1004"/>
      <c r="H854" s="1004"/>
      <c r="I854" s="1004"/>
      <c r="J854" s="1004"/>
      <c r="K854" s="1004"/>
      <c r="L854" s="1004"/>
      <c r="M854" s="1004"/>
      <c r="N854" s="1005"/>
      <c r="P854" s="26" t="s">
        <v>481</v>
      </c>
      <c r="Q854" s="477" t="str">
        <f>"#"&amp;ADDRESS(ROW($C$10),COLUMN($C$10))</f>
        <v>#$C$10</v>
      </c>
      <c r="W854" s="304"/>
    </row>
    <row r="855" spans="1:23" ht="5.0999999999999996" customHeight="1" x14ac:dyDescent="0.2">
      <c r="C855" s="403"/>
      <c r="D855" s="407"/>
      <c r="E855" s="413"/>
      <c r="F855" s="1027"/>
      <c r="G855" s="1027"/>
      <c r="H855" s="1027"/>
      <c r="I855" s="1027"/>
      <c r="J855" s="1027"/>
      <c r="K855" s="1027"/>
      <c r="L855" s="1027"/>
      <c r="M855" s="1027"/>
      <c r="N855" s="1028"/>
      <c r="P855" s="301"/>
      <c r="W855" s="304"/>
    </row>
    <row r="856" spans="1:23" s="299" customFormat="1" ht="50.1" customHeight="1" x14ac:dyDescent="0.2">
      <c r="A856" s="298"/>
      <c r="B856" s="14"/>
      <c r="C856" s="403"/>
      <c r="D856" s="413"/>
      <c r="E856" s="413"/>
      <c r="F856" s="994"/>
      <c r="G856" s="995"/>
      <c r="H856" s="995"/>
      <c r="I856" s="995"/>
      <c r="J856" s="995"/>
      <c r="K856" s="995"/>
      <c r="L856" s="995"/>
      <c r="M856" s="995"/>
      <c r="N856" s="996"/>
      <c r="O856" s="40"/>
      <c r="P856" s="305"/>
      <c r="Q856" s="306"/>
      <c r="R856" s="306"/>
      <c r="S856" s="295"/>
      <c r="T856" s="295"/>
      <c r="U856" s="306"/>
      <c r="V856" s="306"/>
      <c r="W856" s="307" t="b">
        <f>W850</f>
        <v>0</v>
      </c>
    </row>
    <row r="857" spans="1:23" ht="5.0999999999999996" customHeight="1" x14ac:dyDescent="0.2">
      <c r="C857" s="403"/>
      <c r="D857" s="407"/>
      <c r="E857" s="404"/>
      <c r="F857" s="404"/>
      <c r="G857" s="404"/>
      <c r="H857" s="404"/>
      <c r="I857" s="404"/>
      <c r="J857" s="404"/>
      <c r="K857" s="404"/>
      <c r="L857" s="404"/>
      <c r="M857" s="404"/>
      <c r="N857" s="405"/>
      <c r="W857" s="304"/>
    </row>
    <row r="858" spans="1:23" ht="12.75" customHeight="1" x14ac:dyDescent="0.2">
      <c r="C858" s="403"/>
      <c r="D858" s="407"/>
      <c r="E858" s="412"/>
      <c r="F858" s="1029" t="str">
        <f>Translations!$B$210</f>
        <v>Reference to external files, if relevant</v>
      </c>
      <c r="G858" s="1029"/>
      <c r="H858" s="1029"/>
      <c r="I858" s="1029"/>
      <c r="J858" s="1029"/>
      <c r="K858" s="934"/>
      <c r="L858" s="934"/>
      <c r="M858" s="934"/>
      <c r="N858" s="934"/>
      <c r="W858" s="307" t="b">
        <f>W856</f>
        <v>0</v>
      </c>
    </row>
    <row r="859" spans="1:23" ht="5.0999999999999996" customHeight="1" x14ac:dyDescent="0.2">
      <c r="C859" s="403"/>
      <c r="D859" s="407"/>
      <c r="E859" s="404"/>
      <c r="F859" s="404"/>
      <c r="G859" s="404"/>
      <c r="H859" s="404"/>
      <c r="I859" s="404"/>
      <c r="J859" s="404"/>
      <c r="K859" s="404"/>
      <c r="L859" s="404"/>
      <c r="M859" s="404"/>
      <c r="N859" s="405"/>
      <c r="P859" s="301"/>
      <c r="V859" s="306"/>
      <c r="W859" s="304"/>
    </row>
    <row r="860" spans="1:23" ht="12.75" customHeight="1" x14ac:dyDescent="0.2">
      <c r="C860" s="403"/>
      <c r="D860" s="407" t="s">
        <v>154</v>
      </c>
      <c r="E860" s="1011" t="str">
        <f>Translations!$B$258</f>
        <v>The hierarchical order has been followed?</v>
      </c>
      <c r="F860" s="1011"/>
      <c r="G860" s="1011"/>
      <c r="H860" s="1012"/>
      <c r="I860" s="312"/>
      <c r="J860" s="418" t="str">
        <f>Translations!$B$259</f>
        <v xml:space="preserve"> If not, why?</v>
      </c>
      <c r="K860" s="977"/>
      <c r="L860" s="978"/>
      <c r="M860" s="978"/>
      <c r="N860" s="984"/>
      <c r="P860" s="301"/>
      <c r="V860" s="309" t="b">
        <f>W858</f>
        <v>0</v>
      </c>
      <c r="W860" s="310" t="b">
        <f>OR(W856,AND(I860&lt;&gt;"",I860=TRUE))</f>
        <v>0</v>
      </c>
    </row>
    <row r="861" spans="1:23" ht="5.0999999999999996" customHeight="1" x14ac:dyDescent="0.2">
      <c r="C861" s="403"/>
      <c r="D861" s="404"/>
      <c r="E861" s="508"/>
      <c r="F861" s="508"/>
      <c r="G861" s="508"/>
      <c r="H861" s="508"/>
      <c r="I861" s="508"/>
      <c r="J861" s="508"/>
      <c r="K861" s="508"/>
      <c r="L861" s="508"/>
      <c r="M861" s="508"/>
      <c r="N861" s="509"/>
      <c r="P861" s="301"/>
      <c r="V861" s="306"/>
      <c r="W861" s="304"/>
    </row>
    <row r="862" spans="1:23" ht="12.75" customHeight="1" x14ac:dyDescent="0.2">
      <c r="C862" s="403"/>
      <c r="D862" s="421"/>
      <c r="E862" s="421"/>
      <c r="F862" s="1013" t="str">
        <f>Translations!$B$264</f>
        <v>Further details on any deviation from the hierarchy</v>
      </c>
      <c r="G862" s="1013"/>
      <c r="H862" s="1013"/>
      <c r="I862" s="1013"/>
      <c r="J862" s="1013"/>
      <c r="K862" s="1013"/>
      <c r="L862" s="1013"/>
      <c r="M862" s="1013"/>
      <c r="N862" s="1014"/>
      <c r="P862" s="301"/>
      <c r="V862" s="306"/>
      <c r="W862" s="304"/>
    </row>
    <row r="863" spans="1:23" ht="25.5" customHeight="1" x14ac:dyDescent="0.2">
      <c r="C863" s="403"/>
      <c r="D863" s="421"/>
      <c r="E863" s="421"/>
      <c r="F863" s="994"/>
      <c r="G863" s="995"/>
      <c r="H863" s="995"/>
      <c r="I863" s="995"/>
      <c r="J863" s="995"/>
      <c r="K863" s="995"/>
      <c r="L863" s="995"/>
      <c r="M863" s="995"/>
      <c r="N863" s="996"/>
      <c r="P863" s="301"/>
      <c r="V863" s="306"/>
      <c r="W863" s="307" t="b">
        <f>W860</f>
        <v>0</v>
      </c>
    </row>
    <row r="864" spans="1:23" ht="5.0999999999999996" customHeight="1" x14ac:dyDescent="0.2">
      <c r="C864" s="403"/>
      <c r="D864" s="404"/>
      <c r="E864" s="508"/>
      <c r="F864" s="508"/>
      <c r="G864" s="508"/>
      <c r="H864" s="508"/>
      <c r="I864" s="508"/>
      <c r="J864" s="508"/>
      <c r="K864" s="508"/>
      <c r="L864" s="508"/>
      <c r="M864" s="508"/>
      <c r="N864" s="509"/>
      <c r="P864" s="301"/>
      <c r="V864" s="306"/>
      <c r="W864" s="304"/>
    </row>
    <row r="865" spans="1:23" ht="12.75" customHeight="1" x14ac:dyDescent="0.2">
      <c r="C865" s="403"/>
      <c r="D865" s="407" t="s">
        <v>155</v>
      </c>
      <c r="E865" s="1047" t="str">
        <f>Translations!$B$363</f>
        <v>Description of the methodology for determination of the relevant attributable emission factors in accordance with sections 10.1.2. and 10.1.3. of Annex VII (FAR).</v>
      </c>
      <c r="F865" s="1047"/>
      <c r="G865" s="1047"/>
      <c r="H865" s="1047"/>
      <c r="I865" s="1047"/>
      <c r="J865" s="1047"/>
      <c r="K865" s="1047"/>
      <c r="L865" s="1047"/>
      <c r="M865" s="1047"/>
      <c r="N865" s="1049"/>
      <c r="P865" s="301"/>
      <c r="V865" s="306"/>
      <c r="W865" s="304"/>
    </row>
    <row r="866" spans="1:23" ht="5.0999999999999996" customHeight="1" x14ac:dyDescent="0.2">
      <c r="C866" s="403"/>
      <c r="D866" s="404"/>
      <c r="E866" s="408"/>
      <c r="F866" s="503"/>
      <c r="G866" s="504"/>
      <c r="H866" s="504"/>
      <c r="I866" s="504"/>
      <c r="J866" s="504"/>
      <c r="K866" s="504"/>
      <c r="L866" s="504"/>
      <c r="M866" s="504"/>
      <c r="N866" s="505"/>
      <c r="W866" s="304"/>
    </row>
    <row r="867" spans="1:23" ht="12.75" customHeight="1" x14ac:dyDescent="0.2">
      <c r="C867" s="403"/>
      <c r="D867" s="407"/>
      <c r="E867" s="412"/>
      <c r="F867" s="1026" t="str">
        <f>IF(I715&lt;&gt;"",HYPERLINK("#" &amp; Q867,EUConst_MsgDescription),"")</f>
        <v/>
      </c>
      <c r="G867" s="1004"/>
      <c r="H867" s="1004"/>
      <c r="I867" s="1004"/>
      <c r="J867" s="1004"/>
      <c r="K867" s="1004"/>
      <c r="L867" s="1004"/>
      <c r="M867" s="1004"/>
      <c r="N867" s="1005"/>
      <c r="P867" s="26" t="s">
        <v>481</v>
      </c>
      <c r="Q867" s="477" t="str">
        <f>"#"&amp;ADDRESS(ROW($C$10),COLUMN($C$10))</f>
        <v>#$C$10</v>
      </c>
      <c r="W867" s="304"/>
    </row>
    <row r="868" spans="1:23" ht="5.0999999999999996" customHeight="1" x14ac:dyDescent="0.2">
      <c r="C868" s="403"/>
      <c r="D868" s="407"/>
      <c r="E868" s="413"/>
      <c r="F868" s="1027"/>
      <c r="G868" s="1027"/>
      <c r="H868" s="1027"/>
      <c r="I868" s="1027"/>
      <c r="J868" s="1027"/>
      <c r="K868" s="1027"/>
      <c r="L868" s="1027"/>
      <c r="M868" s="1027"/>
      <c r="N868" s="1028"/>
      <c r="P868" s="301"/>
      <c r="W868" s="304"/>
    </row>
    <row r="869" spans="1:23" s="299" customFormat="1" ht="50.1" customHeight="1" x14ac:dyDescent="0.2">
      <c r="A869" s="298"/>
      <c r="B869" s="14"/>
      <c r="C869" s="403"/>
      <c r="D869" s="421"/>
      <c r="E869" s="422"/>
      <c r="F869" s="994"/>
      <c r="G869" s="995"/>
      <c r="H869" s="995"/>
      <c r="I869" s="995"/>
      <c r="J869" s="995"/>
      <c r="K869" s="995"/>
      <c r="L869" s="995"/>
      <c r="M869" s="995"/>
      <c r="N869" s="996"/>
      <c r="O869" s="40"/>
      <c r="P869" s="322"/>
      <c r="Q869" s="295"/>
      <c r="R869" s="306"/>
      <c r="S869" s="295"/>
      <c r="T869" s="295"/>
      <c r="U869" s="306"/>
      <c r="V869" s="306"/>
      <c r="W869" s="307" t="b">
        <f>W858</f>
        <v>0</v>
      </c>
    </row>
    <row r="870" spans="1:23" ht="5.0999999999999996" customHeight="1" x14ac:dyDescent="0.2">
      <c r="C870" s="403"/>
      <c r="D870" s="407"/>
      <c r="E870" s="404"/>
      <c r="F870" s="404"/>
      <c r="G870" s="404"/>
      <c r="H870" s="404"/>
      <c r="I870" s="404"/>
      <c r="J870" s="404"/>
      <c r="K870" s="404"/>
      <c r="L870" s="404"/>
      <c r="M870" s="404"/>
      <c r="N870" s="405"/>
      <c r="W870" s="304"/>
    </row>
    <row r="871" spans="1:23" ht="12.75" customHeight="1" x14ac:dyDescent="0.2">
      <c r="C871" s="403"/>
      <c r="D871" s="407"/>
      <c r="E871" s="412"/>
      <c r="F871" s="1029" t="str">
        <f>Translations!$B$210</f>
        <v>Reference to external files, if relevant</v>
      </c>
      <c r="G871" s="1029"/>
      <c r="H871" s="1029"/>
      <c r="I871" s="1029"/>
      <c r="J871" s="1029"/>
      <c r="K871" s="934"/>
      <c r="L871" s="934"/>
      <c r="M871" s="934"/>
      <c r="N871" s="934"/>
      <c r="W871" s="307" t="b">
        <f>W869</f>
        <v>0</v>
      </c>
    </row>
    <row r="872" spans="1:23" ht="5.0999999999999996" customHeight="1" x14ac:dyDescent="0.2">
      <c r="C872" s="403"/>
      <c r="D872" s="404"/>
      <c r="E872" s="508"/>
      <c r="F872" s="508"/>
      <c r="G872" s="508"/>
      <c r="H872" s="508"/>
      <c r="I872" s="508"/>
      <c r="J872" s="508"/>
      <c r="K872" s="508"/>
      <c r="L872" s="508"/>
      <c r="M872" s="508"/>
      <c r="N872" s="509"/>
      <c r="P872" s="301"/>
      <c r="R872" s="306"/>
      <c r="V872" s="306"/>
      <c r="W872" s="304"/>
    </row>
    <row r="873" spans="1:23" ht="12.75" customHeight="1" x14ac:dyDescent="0.2">
      <c r="C873" s="403"/>
      <c r="D873" s="407" t="s">
        <v>156</v>
      </c>
      <c r="E873" s="1047" t="str">
        <f>Translations!$B$366</f>
        <v>Are measurable heat flows imported from sub-installations producing pulp relevant?</v>
      </c>
      <c r="F873" s="1047"/>
      <c r="G873" s="1047"/>
      <c r="H873" s="1047"/>
      <c r="I873" s="1047"/>
      <c r="J873" s="1047"/>
      <c r="K873" s="1047"/>
      <c r="L873" s="1047"/>
      <c r="M873" s="1048"/>
      <c r="N873" s="1048"/>
      <c r="P873" s="301"/>
      <c r="R873" s="306"/>
      <c r="V873" s="306"/>
      <c r="W873" s="307" t="b">
        <f>W871</f>
        <v>0</v>
      </c>
    </row>
    <row r="874" spans="1:23" ht="5.0999999999999996" customHeight="1" x14ac:dyDescent="0.2">
      <c r="C874" s="403"/>
      <c r="D874" s="404"/>
      <c r="E874" s="508"/>
      <c r="F874" s="508"/>
      <c r="G874" s="508"/>
      <c r="H874" s="508"/>
      <c r="I874" s="508"/>
      <c r="J874" s="508"/>
      <c r="K874" s="508"/>
      <c r="L874" s="508"/>
      <c r="M874" s="508"/>
      <c r="N874" s="509"/>
      <c r="P874" s="301"/>
      <c r="R874" s="306"/>
      <c r="V874" s="306"/>
      <c r="W874" s="304"/>
    </row>
    <row r="875" spans="1:23" ht="12.75" customHeight="1" x14ac:dyDescent="0.2">
      <c r="C875" s="403"/>
      <c r="D875" s="404"/>
      <c r="E875" s="404"/>
      <c r="F875" s="1013" t="str">
        <f>Translations!$B$257</f>
        <v>Description of the methodology applied</v>
      </c>
      <c r="G875" s="1013"/>
      <c r="H875" s="1013"/>
      <c r="I875" s="1013"/>
      <c r="J875" s="1013"/>
      <c r="K875" s="1013"/>
      <c r="L875" s="1013"/>
      <c r="M875" s="1013"/>
      <c r="N875" s="1014"/>
      <c r="P875" s="301"/>
      <c r="R875" s="306"/>
      <c r="V875" s="306"/>
      <c r="W875" s="304"/>
    </row>
    <row r="876" spans="1:23" ht="5.0999999999999996" customHeight="1" x14ac:dyDescent="0.2">
      <c r="C876" s="403"/>
      <c r="D876" s="404"/>
      <c r="E876" s="508"/>
      <c r="F876" s="508"/>
      <c r="G876" s="508"/>
      <c r="H876" s="508"/>
      <c r="I876" s="508"/>
      <c r="J876" s="508"/>
      <c r="K876" s="508"/>
      <c r="L876" s="508"/>
      <c r="M876" s="508"/>
      <c r="N876" s="509"/>
      <c r="P876" s="301"/>
      <c r="R876" s="306"/>
      <c r="V876" s="306"/>
      <c r="W876" s="304"/>
    </row>
    <row r="877" spans="1:23" ht="12.75" customHeight="1" x14ac:dyDescent="0.2">
      <c r="C877" s="403"/>
      <c r="D877" s="407"/>
      <c r="E877" s="412"/>
      <c r="F877" s="1026" t="str">
        <f>IF(I715&lt;&gt;"",HYPERLINK("#" &amp; Q877,EUConst_MsgDescription),"")</f>
        <v/>
      </c>
      <c r="G877" s="1004"/>
      <c r="H877" s="1004"/>
      <c r="I877" s="1004"/>
      <c r="J877" s="1004"/>
      <c r="K877" s="1004"/>
      <c r="L877" s="1004"/>
      <c r="M877" s="1004"/>
      <c r="N877" s="1005"/>
      <c r="P877" s="26" t="s">
        <v>481</v>
      </c>
      <c r="Q877" s="477" t="str">
        <f>"#"&amp;ADDRESS(ROW($C$10),COLUMN($C$10))</f>
        <v>#$C$10</v>
      </c>
      <c r="W877" s="304"/>
    </row>
    <row r="878" spans="1:23" ht="5.0999999999999996" customHeight="1" x14ac:dyDescent="0.2">
      <c r="C878" s="403"/>
      <c r="D878" s="407"/>
      <c r="E878" s="413"/>
      <c r="F878" s="1027"/>
      <c r="G878" s="1027"/>
      <c r="H878" s="1027"/>
      <c r="I878" s="1027"/>
      <c r="J878" s="1027"/>
      <c r="K878" s="1027"/>
      <c r="L878" s="1027"/>
      <c r="M878" s="1027"/>
      <c r="N878" s="1028"/>
      <c r="P878" s="301"/>
      <c r="W878" s="304"/>
    </row>
    <row r="879" spans="1:23" ht="50.1" customHeight="1" thickBot="1" x14ac:dyDescent="0.25">
      <c r="C879" s="403"/>
      <c r="D879" s="404"/>
      <c r="E879" s="404"/>
      <c r="F879" s="994"/>
      <c r="G879" s="995"/>
      <c r="H879" s="995"/>
      <c r="I879" s="995"/>
      <c r="J879" s="995"/>
      <c r="K879" s="995"/>
      <c r="L879" s="995"/>
      <c r="M879" s="995"/>
      <c r="N879" s="996"/>
      <c r="P879" s="301"/>
      <c r="R879" s="306"/>
      <c r="V879" s="306"/>
      <c r="W879" s="323" t="b">
        <f>OR(W873,AND(M873&lt;&gt;"",M873=FALSE))</f>
        <v>0</v>
      </c>
    </row>
    <row r="880" spans="1:23" ht="5.0999999999999996" customHeight="1" x14ac:dyDescent="0.2">
      <c r="C880" s="403"/>
      <c r="D880" s="407"/>
      <c r="E880" s="404"/>
      <c r="F880" s="404"/>
      <c r="G880" s="404"/>
      <c r="H880" s="404"/>
      <c r="I880" s="404"/>
      <c r="J880" s="404"/>
      <c r="K880" s="404"/>
      <c r="L880" s="404"/>
      <c r="M880" s="404"/>
      <c r="N880" s="405"/>
    </row>
    <row r="881" spans="3:23" s="294" customFormat="1" ht="5.0999999999999996" customHeight="1" x14ac:dyDescent="0.2">
      <c r="C881" s="400"/>
      <c r="D881" s="416"/>
      <c r="E881" s="401"/>
      <c r="F881" s="401"/>
      <c r="G881" s="401"/>
      <c r="H881" s="401"/>
      <c r="I881" s="401"/>
      <c r="J881" s="401"/>
      <c r="K881" s="401"/>
      <c r="L881" s="401"/>
      <c r="M881" s="401"/>
      <c r="N881" s="402"/>
      <c r="O881" s="40"/>
      <c r="P881" s="295"/>
      <c r="Q881" s="295"/>
      <c r="R881" s="295"/>
      <c r="S881" s="295"/>
      <c r="T881" s="295"/>
      <c r="U881" s="295"/>
      <c r="V881" s="295"/>
      <c r="W881" s="295"/>
    </row>
    <row r="882" spans="3:23" s="294" customFormat="1" ht="12.75" customHeight="1" x14ac:dyDescent="0.2">
      <c r="C882" s="403"/>
      <c r="D882" s="406" t="s">
        <v>997</v>
      </c>
      <c r="E882" s="1045" t="str">
        <f>Translations!$B$367</f>
        <v>Waste gas balance for this sub-installation</v>
      </c>
      <c r="F882" s="1045"/>
      <c r="G882" s="1045"/>
      <c r="H882" s="1045"/>
      <c r="I882" s="1045"/>
      <c r="J882" s="1045"/>
      <c r="K882" s="1045"/>
      <c r="L882" s="1045"/>
      <c r="M882" s="1045"/>
      <c r="N882" s="1046"/>
      <c r="O882" s="40"/>
      <c r="P882" s="295"/>
      <c r="Q882" s="295"/>
      <c r="R882" s="295"/>
      <c r="S882" s="295"/>
      <c r="T882" s="295"/>
      <c r="U882" s="295"/>
      <c r="V882" s="295"/>
      <c r="W882" s="295"/>
    </row>
    <row r="883" spans="3:23" s="294" customFormat="1" ht="12.75" customHeight="1" x14ac:dyDescent="0.2">
      <c r="C883" s="403"/>
      <c r="D883" s="407" t="s">
        <v>152</v>
      </c>
      <c r="E883" s="1047" t="str">
        <f>Translations!$B$370</f>
        <v>Are waste gases relevant for this sub-installation?</v>
      </c>
      <c r="F883" s="1047"/>
      <c r="G883" s="1047"/>
      <c r="H883" s="1047"/>
      <c r="I883" s="1047"/>
      <c r="J883" s="1047"/>
      <c r="K883" s="1047"/>
      <c r="L883" s="1047"/>
      <c r="M883" s="1048"/>
      <c r="N883" s="1048"/>
      <c r="O883" s="40"/>
      <c r="P883" s="295"/>
      <c r="Q883" s="295"/>
      <c r="R883" s="295"/>
      <c r="S883" s="295"/>
      <c r="T883" s="295"/>
      <c r="U883" s="295"/>
      <c r="V883" s="295"/>
      <c r="W883" s="295"/>
    </row>
    <row r="884" spans="3:23" s="294" customFormat="1" ht="12.75" customHeight="1" x14ac:dyDescent="0.2">
      <c r="C884" s="403"/>
      <c r="D884" s="407"/>
      <c r="E884" s="404"/>
      <c r="F884" s="404"/>
      <c r="G884" s="404"/>
      <c r="H884" s="404"/>
      <c r="I884" s="404"/>
      <c r="J884" s="972" t="str">
        <f>IF(I715="","",IF(AND(M883&lt;&gt;"",M883=FALSE),HYPERLINK(Q884,EUconst_MsgGoOn),""))</f>
        <v/>
      </c>
      <c r="K884" s="973"/>
      <c r="L884" s="973"/>
      <c r="M884" s="973"/>
      <c r="N884" s="974"/>
      <c r="O884" s="40"/>
      <c r="P884" s="26" t="s">
        <v>481</v>
      </c>
      <c r="Q884" s="477" t="str">
        <f>"#JUMP_F"&amp;P715+1</f>
        <v>#JUMP_F5</v>
      </c>
      <c r="R884" s="295"/>
      <c r="S884" s="295"/>
      <c r="T884" s="295"/>
      <c r="U884" s="295"/>
      <c r="V884" s="295"/>
      <c r="W884" s="295"/>
    </row>
    <row r="885" spans="3:23" s="294" customFormat="1" ht="5.0999999999999996" customHeight="1" x14ac:dyDescent="0.2">
      <c r="C885" s="403"/>
      <c r="D885" s="407"/>
      <c r="E885" s="404"/>
      <c r="F885" s="404"/>
      <c r="G885" s="404"/>
      <c r="H885" s="404"/>
      <c r="I885" s="404"/>
      <c r="J885" s="404"/>
      <c r="K885" s="404"/>
      <c r="L885" s="404"/>
      <c r="M885" s="404"/>
      <c r="N885" s="405"/>
      <c r="O885" s="40"/>
      <c r="P885" s="295"/>
      <c r="Q885" s="295"/>
      <c r="R885" s="295"/>
      <c r="S885" s="295"/>
      <c r="T885" s="295"/>
      <c r="U885" s="295"/>
      <c r="V885" s="295"/>
      <c r="W885" s="295"/>
    </row>
    <row r="886" spans="3:23" s="294" customFormat="1" ht="12.75" customHeight="1" x14ac:dyDescent="0.2">
      <c r="C886" s="403"/>
      <c r="D886" s="407" t="s">
        <v>153</v>
      </c>
      <c r="E886" s="1047" t="str">
        <f>Translations!$B$249</f>
        <v>Information on the methodology applied</v>
      </c>
      <c r="F886" s="1047"/>
      <c r="G886" s="1047"/>
      <c r="H886" s="1047"/>
      <c r="I886" s="1047"/>
      <c r="J886" s="1047"/>
      <c r="K886" s="1047"/>
      <c r="L886" s="1047"/>
      <c r="M886" s="1047"/>
      <c r="N886" s="1049"/>
      <c r="O886" s="40"/>
      <c r="P886" s="295"/>
      <c r="Q886" s="295"/>
      <c r="R886" s="295"/>
      <c r="S886" s="295"/>
      <c r="T886" s="295"/>
      <c r="U886" s="295"/>
      <c r="V886" s="295"/>
      <c r="W886" s="295"/>
    </row>
    <row r="887" spans="3:23" s="294" customFormat="1" ht="25.5" customHeight="1" thickBot="1" x14ac:dyDescent="0.25">
      <c r="C887" s="403"/>
      <c r="D887" s="404"/>
      <c r="E887" s="404"/>
      <c r="F887" s="426"/>
      <c r="G887" s="404"/>
      <c r="H887" s="404"/>
      <c r="I887" s="1044" t="str">
        <f>Translations!$B$254</f>
        <v>Data source</v>
      </c>
      <c r="J887" s="1044"/>
      <c r="K887" s="1044" t="str">
        <f>Translations!$B$255</f>
        <v>Other data source (if applicable)</v>
      </c>
      <c r="L887" s="1044"/>
      <c r="M887" s="1044" t="str">
        <f>Translations!$B$255</f>
        <v>Other data source (if applicable)</v>
      </c>
      <c r="N887" s="1044"/>
      <c r="O887" s="40"/>
      <c r="P887" s="295"/>
      <c r="Q887" s="295"/>
      <c r="R887" s="295"/>
      <c r="S887" s="295"/>
      <c r="T887" s="295"/>
      <c r="U887" s="295"/>
      <c r="V887" s="295"/>
      <c r="W887" s="295" t="s">
        <v>457</v>
      </c>
    </row>
    <row r="888" spans="3:23" s="294" customFormat="1" ht="12.75" customHeight="1" x14ac:dyDescent="0.2">
      <c r="C888" s="403"/>
      <c r="D888" s="407"/>
      <c r="E888" s="412" t="s">
        <v>908</v>
      </c>
      <c r="F888" s="1030" t="str">
        <f>Translations!$B$374</f>
        <v>Waste gases produced</v>
      </c>
      <c r="G888" s="1030"/>
      <c r="H888" s="1031"/>
      <c r="I888" s="1032"/>
      <c r="J888" s="1033"/>
      <c r="K888" s="1034"/>
      <c r="L888" s="1035"/>
      <c r="M888" s="1034"/>
      <c r="N888" s="1036"/>
      <c r="O888" s="40"/>
      <c r="P888" s="295"/>
      <c r="Q888" s="295"/>
      <c r="R888" s="295"/>
      <c r="S888" s="295"/>
      <c r="T888" s="295"/>
      <c r="U888" s="295"/>
      <c r="V888" s="295"/>
      <c r="W888" s="302" t="b">
        <f>AND(M883&lt;&gt;"",M883=FALSE)</f>
        <v>0</v>
      </c>
    </row>
    <row r="889" spans="3:23" s="294" customFormat="1" ht="12.75" customHeight="1" x14ac:dyDescent="0.2">
      <c r="C889" s="403"/>
      <c r="D889" s="407"/>
      <c r="E889" s="412" t="s">
        <v>909</v>
      </c>
      <c r="F889" s="1037" t="str">
        <f>Translations!$B$256</f>
        <v>Energy content</v>
      </c>
      <c r="G889" s="1037"/>
      <c r="H889" s="1038"/>
      <c r="I889" s="1039"/>
      <c r="J889" s="1040"/>
      <c r="K889" s="1041"/>
      <c r="L889" s="1042"/>
      <c r="M889" s="1041"/>
      <c r="N889" s="1043"/>
      <c r="O889" s="40"/>
      <c r="P889" s="295"/>
      <c r="Q889" s="295"/>
      <c r="R889" s="295"/>
      <c r="S889" s="295"/>
      <c r="T889" s="295"/>
      <c r="U889" s="295"/>
      <c r="V889" s="295"/>
      <c r="W889" s="303" t="b">
        <f>W888</f>
        <v>0</v>
      </c>
    </row>
    <row r="890" spans="3:23" s="294" customFormat="1" ht="12.75" customHeight="1" x14ac:dyDescent="0.2">
      <c r="C890" s="403"/>
      <c r="D890" s="407"/>
      <c r="E890" s="412" t="s">
        <v>910</v>
      </c>
      <c r="F890" s="1019" t="str">
        <f>Translations!$B$375</f>
        <v>Emission factor</v>
      </c>
      <c r="G890" s="1019"/>
      <c r="H890" s="1020"/>
      <c r="I890" s="1021"/>
      <c r="J890" s="1022"/>
      <c r="K890" s="1023"/>
      <c r="L890" s="1024"/>
      <c r="M890" s="1023"/>
      <c r="N890" s="1025"/>
      <c r="O890" s="40"/>
      <c r="P890" s="295"/>
      <c r="Q890" s="295"/>
      <c r="R890" s="295"/>
      <c r="S890" s="295"/>
      <c r="T890" s="295"/>
      <c r="U890" s="295"/>
      <c r="V890" s="295"/>
      <c r="W890" s="303" t="b">
        <f>W889</f>
        <v>0</v>
      </c>
    </row>
    <row r="891" spans="3:23" s="294" customFormat="1" ht="12.75" customHeight="1" x14ac:dyDescent="0.2">
      <c r="C891" s="403"/>
      <c r="D891" s="407"/>
      <c r="E891" s="412" t="s">
        <v>911</v>
      </c>
      <c r="F891" s="1030" t="str">
        <f>Translations!$B$376</f>
        <v>Waste gases consumed</v>
      </c>
      <c r="G891" s="1030"/>
      <c r="H891" s="1031"/>
      <c r="I891" s="1032"/>
      <c r="J891" s="1033"/>
      <c r="K891" s="1034"/>
      <c r="L891" s="1035"/>
      <c r="M891" s="1034"/>
      <c r="N891" s="1036"/>
      <c r="O891" s="40"/>
      <c r="P891" s="295"/>
      <c r="Q891" s="295"/>
      <c r="R891" s="295"/>
      <c r="S891" s="295"/>
      <c r="T891" s="295"/>
      <c r="U891" s="295"/>
      <c r="V891" s="295"/>
      <c r="W891" s="303" t="b">
        <f t="shared" ref="W891:W902" si="3">W890</f>
        <v>0</v>
      </c>
    </row>
    <row r="892" spans="3:23" s="294" customFormat="1" ht="12.75" customHeight="1" x14ac:dyDescent="0.2">
      <c r="C892" s="403"/>
      <c r="D892" s="407"/>
      <c r="E892" s="412" t="s">
        <v>912</v>
      </c>
      <c r="F892" s="1037" t="str">
        <f>Translations!$B$256</f>
        <v>Energy content</v>
      </c>
      <c r="G892" s="1037"/>
      <c r="H892" s="1038"/>
      <c r="I892" s="1039"/>
      <c r="J892" s="1040"/>
      <c r="K892" s="1041"/>
      <c r="L892" s="1042"/>
      <c r="M892" s="1041"/>
      <c r="N892" s="1043"/>
      <c r="O892" s="40"/>
      <c r="P892" s="295"/>
      <c r="Q892" s="295"/>
      <c r="R892" s="295"/>
      <c r="S892" s="295"/>
      <c r="T892" s="295"/>
      <c r="U892" s="295"/>
      <c r="V892" s="295"/>
      <c r="W892" s="303" t="b">
        <f t="shared" si="3"/>
        <v>0</v>
      </c>
    </row>
    <row r="893" spans="3:23" s="294" customFormat="1" ht="12.75" customHeight="1" x14ac:dyDescent="0.2">
      <c r="C893" s="403"/>
      <c r="D893" s="407"/>
      <c r="E893" s="412" t="s">
        <v>913</v>
      </c>
      <c r="F893" s="1019" t="str">
        <f>Translations!$B$375</f>
        <v>Emission factor</v>
      </c>
      <c r="G893" s="1019"/>
      <c r="H893" s="1020"/>
      <c r="I893" s="1021"/>
      <c r="J893" s="1022"/>
      <c r="K893" s="1023"/>
      <c r="L893" s="1024"/>
      <c r="M893" s="1023"/>
      <c r="N893" s="1025"/>
      <c r="O893" s="40"/>
      <c r="P893" s="295"/>
      <c r="Q893" s="295"/>
      <c r="R893" s="295"/>
      <c r="S893" s="295"/>
      <c r="T893" s="295"/>
      <c r="U893" s="295"/>
      <c r="V893" s="295"/>
      <c r="W893" s="303" t="b">
        <f t="shared" si="3"/>
        <v>0</v>
      </c>
    </row>
    <row r="894" spans="3:23" s="294" customFormat="1" ht="12.75" customHeight="1" x14ac:dyDescent="0.2">
      <c r="C894" s="403"/>
      <c r="D894" s="407"/>
      <c r="E894" s="412" t="s">
        <v>914</v>
      </c>
      <c r="F894" s="1030" t="str">
        <f>Translations!$B$377</f>
        <v>Waste gases flared (not safety flaring)</v>
      </c>
      <c r="G894" s="1030"/>
      <c r="H894" s="1031"/>
      <c r="I894" s="1032"/>
      <c r="J894" s="1033"/>
      <c r="K894" s="1034"/>
      <c r="L894" s="1035"/>
      <c r="M894" s="1034"/>
      <c r="N894" s="1036"/>
      <c r="O894" s="40"/>
      <c r="P894" s="295"/>
      <c r="Q894" s="295"/>
      <c r="R894" s="295"/>
      <c r="S894" s="295"/>
      <c r="T894" s="295"/>
      <c r="U894" s="295"/>
      <c r="V894" s="295"/>
      <c r="W894" s="303" t="b">
        <f t="shared" si="3"/>
        <v>0</v>
      </c>
    </row>
    <row r="895" spans="3:23" s="294" customFormat="1" ht="12.75" customHeight="1" x14ac:dyDescent="0.2">
      <c r="C895" s="403"/>
      <c r="D895" s="407"/>
      <c r="E895" s="412" t="s">
        <v>915</v>
      </c>
      <c r="F895" s="1037" t="str">
        <f>Translations!$B$256</f>
        <v>Energy content</v>
      </c>
      <c r="G895" s="1037"/>
      <c r="H895" s="1038"/>
      <c r="I895" s="1039"/>
      <c r="J895" s="1040"/>
      <c r="K895" s="1041"/>
      <c r="L895" s="1042"/>
      <c r="M895" s="1041"/>
      <c r="N895" s="1043"/>
      <c r="O895" s="40"/>
      <c r="P895" s="295"/>
      <c r="Q895" s="295"/>
      <c r="R895" s="295"/>
      <c r="S895" s="295"/>
      <c r="T895" s="295"/>
      <c r="U895" s="295"/>
      <c r="V895" s="295"/>
      <c r="W895" s="303" t="b">
        <f t="shared" si="3"/>
        <v>0</v>
      </c>
    </row>
    <row r="896" spans="3:23" s="294" customFormat="1" ht="12.75" customHeight="1" x14ac:dyDescent="0.2">
      <c r="C896" s="403"/>
      <c r="D896" s="407"/>
      <c r="E896" s="412" t="s">
        <v>916</v>
      </c>
      <c r="F896" s="1019" t="str">
        <f>Translations!$B$375</f>
        <v>Emission factor</v>
      </c>
      <c r="G896" s="1019"/>
      <c r="H896" s="1020"/>
      <c r="I896" s="1021"/>
      <c r="J896" s="1022"/>
      <c r="K896" s="1023"/>
      <c r="L896" s="1024"/>
      <c r="M896" s="1023"/>
      <c r="N896" s="1025"/>
      <c r="O896" s="40"/>
      <c r="P896" s="295"/>
      <c r="Q896" s="295"/>
      <c r="R896" s="295"/>
      <c r="S896" s="295"/>
      <c r="T896" s="295"/>
      <c r="U896" s="295"/>
      <c r="V896" s="295"/>
      <c r="W896" s="303" t="b">
        <f t="shared" si="3"/>
        <v>0</v>
      </c>
    </row>
    <row r="897" spans="3:23" s="294" customFormat="1" ht="12.75" customHeight="1" x14ac:dyDescent="0.2">
      <c r="C897" s="403"/>
      <c r="D897" s="407"/>
      <c r="E897" s="412" t="s">
        <v>917</v>
      </c>
      <c r="F897" s="1030" t="str">
        <f>Translations!$B$378</f>
        <v>Waste gases imported</v>
      </c>
      <c r="G897" s="1030"/>
      <c r="H897" s="1031"/>
      <c r="I897" s="1032"/>
      <c r="J897" s="1033"/>
      <c r="K897" s="1034"/>
      <c r="L897" s="1035"/>
      <c r="M897" s="1034"/>
      <c r="N897" s="1036"/>
      <c r="O897" s="40"/>
      <c r="P897" s="295"/>
      <c r="Q897" s="295"/>
      <c r="R897" s="295"/>
      <c r="S897" s="295"/>
      <c r="T897" s="295"/>
      <c r="U897" s="295"/>
      <c r="V897" s="295"/>
      <c r="W897" s="303" t="b">
        <f t="shared" si="3"/>
        <v>0</v>
      </c>
    </row>
    <row r="898" spans="3:23" s="294" customFormat="1" ht="12.75" customHeight="1" x14ac:dyDescent="0.2">
      <c r="C898" s="403"/>
      <c r="D898" s="407"/>
      <c r="E898" s="412" t="s">
        <v>918</v>
      </c>
      <c r="F898" s="1037" t="str">
        <f>Translations!$B$256</f>
        <v>Energy content</v>
      </c>
      <c r="G898" s="1037"/>
      <c r="H898" s="1038"/>
      <c r="I898" s="1039"/>
      <c r="J898" s="1040"/>
      <c r="K898" s="1041"/>
      <c r="L898" s="1042"/>
      <c r="M898" s="1041"/>
      <c r="N898" s="1043"/>
      <c r="O898" s="40"/>
      <c r="P898" s="295"/>
      <c r="Q898" s="295"/>
      <c r="R898" s="295"/>
      <c r="S898" s="295"/>
      <c r="T898" s="295"/>
      <c r="U898" s="295"/>
      <c r="V898" s="295"/>
      <c r="W898" s="303" t="b">
        <f t="shared" si="3"/>
        <v>0</v>
      </c>
    </row>
    <row r="899" spans="3:23" s="294" customFormat="1" ht="12.75" customHeight="1" x14ac:dyDescent="0.2">
      <c r="C899" s="403"/>
      <c r="D899" s="407"/>
      <c r="E899" s="412" t="s">
        <v>919</v>
      </c>
      <c r="F899" s="1019" t="str">
        <f>Translations!$B$375</f>
        <v>Emission factor</v>
      </c>
      <c r="G899" s="1019"/>
      <c r="H899" s="1020"/>
      <c r="I899" s="1021"/>
      <c r="J899" s="1022"/>
      <c r="K899" s="1023"/>
      <c r="L899" s="1024"/>
      <c r="M899" s="1023"/>
      <c r="N899" s="1025"/>
      <c r="O899" s="40"/>
      <c r="P899" s="295"/>
      <c r="Q899" s="295"/>
      <c r="R899" s="295"/>
      <c r="S899" s="295"/>
      <c r="T899" s="295"/>
      <c r="U899" s="295"/>
      <c r="V899" s="295"/>
      <c r="W899" s="303" t="b">
        <f t="shared" si="3"/>
        <v>0</v>
      </c>
    </row>
    <row r="900" spans="3:23" s="294" customFormat="1" ht="12.75" customHeight="1" x14ac:dyDescent="0.2">
      <c r="C900" s="403"/>
      <c r="D900" s="407"/>
      <c r="E900" s="412" t="s">
        <v>920</v>
      </c>
      <c r="F900" s="1030" t="str">
        <f>Translations!$B$379</f>
        <v>Waste gases exported</v>
      </c>
      <c r="G900" s="1030"/>
      <c r="H900" s="1031"/>
      <c r="I900" s="1032"/>
      <c r="J900" s="1033"/>
      <c r="K900" s="1034"/>
      <c r="L900" s="1035"/>
      <c r="M900" s="1034"/>
      <c r="N900" s="1036"/>
      <c r="O900" s="40"/>
      <c r="P900" s="295"/>
      <c r="Q900" s="295"/>
      <c r="R900" s="295"/>
      <c r="S900" s="295"/>
      <c r="T900" s="295"/>
      <c r="U900" s="295"/>
      <c r="V900" s="295"/>
      <c r="W900" s="303" t="b">
        <f t="shared" si="3"/>
        <v>0</v>
      </c>
    </row>
    <row r="901" spans="3:23" s="294" customFormat="1" ht="12.75" customHeight="1" x14ac:dyDescent="0.2">
      <c r="C901" s="403"/>
      <c r="D901" s="407"/>
      <c r="E901" s="412" t="s">
        <v>921</v>
      </c>
      <c r="F901" s="1037" t="str">
        <f>Translations!$B$256</f>
        <v>Energy content</v>
      </c>
      <c r="G901" s="1037"/>
      <c r="H901" s="1038"/>
      <c r="I901" s="1039"/>
      <c r="J901" s="1040"/>
      <c r="K901" s="1041"/>
      <c r="L901" s="1042"/>
      <c r="M901" s="1041"/>
      <c r="N901" s="1043"/>
      <c r="O901" s="40"/>
      <c r="P901" s="295"/>
      <c r="Q901" s="295"/>
      <c r="R901" s="295"/>
      <c r="S901" s="295"/>
      <c r="T901" s="295"/>
      <c r="U901" s="295"/>
      <c r="V901" s="295"/>
      <c r="W901" s="303" t="b">
        <f t="shared" si="3"/>
        <v>0</v>
      </c>
    </row>
    <row r="902" spans="3:23" s="294" customFormat="1" ht="12.75" customHeight="1" x14ac:dyDescent="0.2">
      <c r="C902" s="403"/>
      <c r="D902" s="407"/>
      <c r="E902" s="412" t="s">
        <v>922</v>
      </c>
      <c r="F902" s="1019" t="str">
        <f>Translations!$B$375</f>
        <v>Emission factor</v>
      </c>
      <c r="G902" s="1019"/>
      <c r="H902" s="1020"/>
      <c r="I902" s="1021"/>
      <c r="J902" s="1022"/>
      <c r="K902" s="1023"/>
      <c r="L902" s="1024"/>
      <c r="M902" s="1023"/>
      <c r="N902" s="1025"/>
      <c r="O902" s="40"/>
      <c r="P902" s="295"/>
      <c r="Q902" s="295"/>
      <c r="R902" s="295"/>
      <c r="S902" s="295"/>
      <c r="T902" s="295"/>
      <c r="U902" s="295"/>
      <c r="V902" s="295"/>
      <c r="W902" s="303" t="b">
        <f t="shared" si="3"/>
        <v>0</v>
      </c>
    </row>
    <row r="903" spans="3:23" s="294" customFormat="1" ht="5.0999999999999996" customHeight="1" x14ac:dyDescent="0.2">
      <c r="C903" s="403"/>
      <c r="D903" s="407"/>
      <c r="E903" s="404"/>
      <c r="F903" s="404"/>
      <c r="G903" s="404"/>
      <c r="H903" s="404"/>
      <c r="I903" s="404"/>
      <c r="J903" s="404"/>
      <c r="K903" s="404"/>
      <c r="L903" s="404"/>
      <c r="M903" s="404"/>
      <c r="N903" s="405"/>
      <c r="O903" s="40"/>
      <c r="P903" s="295"/>
      <c r="Q903" s="295"/>
      <c r="R903" s="295"/>
      <c r="S903" s="295"/>
      <c r="T903" s="295"/>
      <c r="U903" s="295"/>
      <c r="V903" s="295"/>
      <c r="W903" s="320"/>
    </row>
    <row r="904" spans="3:23" s="294" customFormat="1" ht="12.75" customHeight="1" x14ac:dyDescent="0.2">
      <c r="C904" s="403"/>
      <c r="D904" s="407"/>
      <c r="E904" s="412" t="s">
        <v>923</v>
      </c>
      <c r="F904" s="1013" t="str">
        <f>Translations!$B$257</f>
        <v>Description of the methodology applied</v>
      </c>
      <c r="G904" s="1013"/>
      <c r="H904" s="1013"/>
      <c r="I904" s="1013"/>
      <c r="J904" s="1013"/>
      <c r="K904" s="1013"/>
      <c r="L904" s="1013"/>
      <c r="M904" s="1013"/>
      <c r="N904" s="1014"/>
      <c r="O904" s="40"/>
      <c r="P904" s="295"/>
      <c r="Q904" s="295"/>
      <c r="R904" s="295"/>
      <c r="S904" s="295"/>
      <c r="T904" s="295"/>
      <c r="U904" s="295"/>
      <c r="V904" s="295"/>
      <c r="W904" s="304"/>
    </row>
    <row r="905" spans="3:23" s="294" customFormat="1" ht="5.0999999999999996" customHeight="1" x14ac:dyDescent="0.2">
      <c r="C905" s="403"/>
      <c r="D905" s="404"/>
      <c r="E905" s="408"/>
      <c r="F905" s="423"/>
      <c r="G905" s="424"/>
      <c r="H905" s="424"/>
      <c r="I905" s="424"/>
      <c r="J905" s="424"/>
      <c r="K905" s="424"/>
      <c r="L905" s="424"/>
      <c r="M905" s="424"/>
      <c r="N905" s="425"/>
      <c r="O905" s="40"/>
      <c r="P905" s="295"/>
      <c r="Q905" s="295"/>
      <c r="R905" s="295"/>
      <c r="S905" s="295"/>
      <c r="T905" s="295"/>
      <c r="U905" s="295"/>
      <c r="V905" s="295"/>
      <c r="W905" s="304"/>
    </row>
    <row r="906" spans="3:23" s="294" customFormat="1" ht="12.75" customHeight="1" x14ac:dyDescent="0.2">
      <c r="C906" s="403"/>
      <c r="D906" s="407"/>
      <c r="E906" s="412"/>
      <c r="F906" s="1026" t="str">
        <f>IF(I715&lt;&gt;"",HYPERLINK("#" &amp; Q906,EUConst_MsgDescription),"")</f>
        <v/>
      </c>
      <c r="G906" s="1004"/>
      <c r="H906" s="1004"/>
      <c r="I906" s="1004"/>
      <c r="J906" s="1004"/>
      <c r="K906" s="1004"/>
      <c r="L906" s="1004"/>
      <c r="M906" s="1004"/>
      <c r="N906" s="1005"/>
      <c r="O906" s="40"/>
      <c r="P906" s="26" t="s">
        <v>481</v>
      </c>
      <c r="Q906" s="477" t="str">
        <f>"#"&amp;ADDRESS(ROW($C$10),COLUMN($C$10))</f>
        <v>#$C$10</v>
      </c>
      <c r="R906" s="295"/>
      <c r="S906" s="295"/>
      <c r="T906" s="295"/>
      <c r="U906" s="295"/>
      <c r="V906" s="295"/>
      <c r="W906" s="304"/>
    </row>
    <row r="907" spans="3:23" s="294" customFormat="1" ht="5.0999999999999996" customHeight="1" x14ac:dyDescent="0.2">
      <c r="C907" s="403"/>
      <c r="D907" s="407"/>
      <c r="E907" s="413"/>
      <c r="F907" s="1027"/>
      <c r="G907" s="1027"/>
      <c r="H907" s="1027"/>
      <c r="I907" s="1027"/>
      <c r="J907" s="1027"/>
      <c r="K907" s="1027"/>
      <c r="L907" s="1027"/>
      <c r="M907" s="1027"/>
      <c r="N907" s="1028"/>
      <c r="O907" s="40"/>
      <c r="P907" s="301"/>
      <c r="Q907" s="295"/>
      <c r="R907" s="295"/>
      <c r="S907" s="295"/>
      <c r="T907" s="295"/>
      <c r="U907" s="295"/>
      <c r="V907" s="295"/>
      <c r="W907" s="304"/>
    </row>
    <row r="908" spans="3:23" s="294" customFormat="1" ht="50.1" customHeight="1" x14ac:dyDescent="0.2">
      <c r="C908" s="403"/>
      <c r="D908" s="413"/>
      <c r="E908" s="413"/>
      <c r="F908" s="994"/>
      <c r="G908" s="995"/>
      <c r="H908" s="995"/>
      <c r="I908" s="995"/>
      <c r="J908" s="995"/>
      <c r="K908" s="995"/>
      <c r="L908" s="995"/>
      <c r="M908" s="995"/>
      <c r="N908" s="996"/>
      <c r="O908" s="40"/>
      <c r="P908" s="295"/>
      <c r="Q908" s="295"/>
      <c r="R908" s="295"/>
      <c r="S908" s="295"/>
      <c r="T908" s="295"/>
      <c r="U908" s="295"/>
      <c r="V908" s="295"/>
      <c r="W908" s="303" t="b">
        <f>W890</f>
        <v>0</v>
      </c>
    </row>
    <row r="909" spans="3:23" s="294" customFormat="1" ht="5.0999999999999996" customHeight="1" x14ac:dyDescent="0.2">
      <c r="C909" s="403"/>
      <c r="D909" s="407"/>
      <c r="E909" s="404"/>
      <c r="F909" s="404"/>
      <c r="G909" s="404"/>
      <c r="H909" s="404"/>
      <c r="I909" s="404"/>
      <c r="J909" s="404"/>
      <c r="K909" s="404"/>
      <c r="L909" s="404"/>
      <c r="M909" s="404"/>
      <c r="N909" s="405"/>
      <c r="O909" s="40"/>
      <c r="P909" s="295"/>
      <c r="Q909" s="295"/>
      <c r="R909" s="295"/>
      <c r="S909" s="295"/>
      <c r="T909" s="295"/>
      <c r="U909" s="295"/>
      <c r="V909" s="295"/>
      <c r="W909" s="303"/>
    </row>
    <row r="910" spans="3:23" s="294" customFormat="1" ht="12.75" customHeight="1" x14ac:dyDescent="0.2">
      <c r="C910" s="403"/>
      <c r="D910" s="407"/>
      <c r="E910" s="412"/>
      <c r="F910" s="1029" t="str">
        <f>Translations!$B$210</f>
        <v>Reference to external files, if relevant</v>
      </c>
      <c r="G910" s="1029"/>
      <c r="H910" s="1029"/>
      <c r="I910" s="1029"/>
      <c r="J910" s="1029"/>
      <c r="K910" s="934"/>
      <c r="L910" s="934"/>
      <c r="M910" s="934"/>
      <c r="N910" s="934"/>
      <c r="O910" s="40"/>
      <c r="P910" s="295"/>
      <c r="Q910" s="295"/>
      <c r="R910" s="295"/>
      <c r="S910" s="295"/>
      <c r="T910" s="295"/>
      <c r="U910" s="295"/>
      <c r="V910" s="295"/>
      <c r="W910" s="303" t="b">
        <f>W908</f>
        <v>0</v>
      </c>
    </row>
    <row r="911" spans="3:23" s="294" customFormat="1" ht="5.0999999999999996" customHeight="1" x14ac:dyDescent="0.2">
      <c r="C911" s="403"/>
      <c r="D911" s="407"/>
      <c r="E911" s="404"/>
      <c r="F911" s="404"/>
      <c r="G911" s="404"/>
      <c r="H911" s="404"/>
      <c r="I911" s="404"/>
      <c r="J911" s="404"/>
      <c r="K911" s="404"/>
      <c r="L911" s="404"/>
      <c r="M911" s="404"/>
      <c r="N911" s="405"/>
      <c r="O911" s="40"/>
      <c r="P911" s="295"/>
      <c r="Q911" s="295"/>
      <c r="R911" s="295"/>
      <c r="S911" s="295"/>
      <c r="T911" s="295"/>
      <c r="U911" s="295"/>
      <c r="V911" s="295"/>
      <c r="W911" s="324"/>
    </row>
    <row r="912" spans="3:23" s="294" customFormat="1" ht="12.75" customHeight="1" x14ac:dyDescent="0.2">
      <c r="C912" s="403"/>
      <c r="D912" s="407" t="s">
        <v>154</v>
      </c>
      <c r="E912" s="1011" t="str">
        <f>Translations!$B$258</f>
        <v>The hierarchical order has been followed?</v>
      </c>
      <c r="F912" s="1011"/>
      <c r="G912" s="1011"/>
      <c r="H912" s="1012"/>
      <c r="I912" s="312"/>
      <c r="J912" s="418" t="str">
        <f>Translations!$B$259</f>
        <v xml:space="preserve"> If not, why?</v>
      </c>
      <c r="K912" s="977"/>
      <c r="L912" s="978"/>
      <c r="M912" s="978"/>
      <c r="N912" s="984"/>
      <c r="O912" s="40"/>
      <c r="P912" s="295"/>
      <c r="Q912" s="295"/>
      <c r="R912" s="295"/>
      <c r="S912" s="295"/>
      <c r="T912" s="295"/>
      <c r="U912" s="295"/>
      <c r="V912" s="325" t="b">
        <f>W910</f>
        <v>0</v>
      </c>
      <c r="W912" s="310" t="b">
        <f>OR(W908,AND(I912&lt;&gt;"",I912=TRUE))</f>
        <v>0</v>
      </c>
    </row>
    <row r="913" spans="1:26" ht="5.0999999999999996" customHeight="1" x14ac:dyDescent="0.2">
      <c r="C913" s="403"/>
      <c r="D913" s="404"/>
      <c r="E913" s="508"/>
      <c r="F913" s="508"/>
      <c r="G913" s="508"/>
      <c r="H913" s="508"/>
      <c r="I913" s="508"/>
      <c r="J913" s="508"/>
      <c r="K913" s="508"/>
      <c r="L913" s="508"/>
      <c r="M913" s="508"/>
      <c r="N913" s="509"/>
      <c r="W913" s="320"/>
    </row>
    <row r="914" spans="1:26" ht="12.75" customHeight="1" x14ac:dyDescent="0.2">
      <c r="C914" s="403"/>
      <c r="D914" s="421"/>
      <c r="E914" s="421"/>
      <c r="F914" s="1013" t="str">
        <f>Translations!$B$264</f>
        <v>Further details on any deviation from the hierarchy</v>
      </c>
      <c r="G914" s="1013"/>
      <c r="H914" s="1013"/>
      <c r="I914" s="1013"/>
      <c r="J914" s="1013"/>
      <c r="K914" s="1013"/>
      <c r="L914" s="1013"/>
      <c r="M914" s="1013"/>
      <c r="N914" s="1014"/>
      <c r="W914" s="324"/>
    </row>
    <row r="915" spans="1:26" ht="25.5" customHeight="1" thickBot="1" x14ac:dyDescent="0.25">
      <c r="C915" s="403"/>
      <c r="D915" s="421"/>
      <c r="E915" s="421"/>
      <c r="F915" s="994"/>
      <c r="G915" s="995"/>
      <c r="H915" s="995"/>
      <c r="I915" s="995"/>
      <c r="J915" s="995"/>
      <c r="K915" s="995"/>
      <c r="L915" s="995"/>
      <c r="M915" s="995"/>
      <c r="N915" s="996"/>
      <c r="W915" s="326" t="b">
        <f>W912</f>
        <v>0</v>
      </c>
    </row>
    <row r="916" spans="1:26" s="23" customFormat="1" ht="12.75" x14ac:dyDescent="0.2">
      <c r="A916" s="26"/>
      <c r="B916" s="40"/>
      <c r="C916" s="427"/>
      <c r="D916" s="428"/>
      <c r="E916" s="428"/>
      <c r="F916" s="428"/>
      <c r="G916" s="428"/>
      <c r="H916" s="428"/>
      <c r="I916" s="428"/>
      <c r="J916" s="428"/>
      <c r="K916" s="428"/>
      <c r="L916" s="428"/>
      <c r="M916" s="428"/>
      <c r="N916" s="429"/>
      <c r="O916" s="40"/>
      <c r="P916" s="142" t="str">
        <f>IF(OR(P715=1,AND(I715&lt;&gt;"",COUNTIF(P917:$P$2144,"PRINT")=0)),"PRINT","")</f>
        <v/>
      </c>
      <c r="Q916" s="26" t="s">
        <v>631</v>
      </c>
      <c r="R916" s="27"/>
      <c r="S916" s="27"/>
      <c r="T916" s="26"/>
      <c r="U916" s="26"/>
      <c r="V916" s="26"/>
      <c r="W916" s="26"/>
    </row>
    <row r="917" spans="1:26" s="23" customFormat="1" ht="15" thickBot="1" x14ac:dyDescent="0.25">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3">
      <c r="A918" s="26"/>
      <c r="B918" s="40"/>
      <c r="C918" s="343"/>
      <c r="D918" s="343"/>
      <c r="E918" s="343"/>
      <c r="F918" s="343"/>
      <c r="G918" s="343"/>
      <c r="H918" s="343"/>
      <c r="I918" s="343"/>
      <c r="J918" s="343"/>
      <c r="K918" s="343"/>
      <c r="L918" s="343"/>
      <c r="M918" s="343"/>
      <c r="N918" s="343"/>
      <c r="O918" s="40"/>
      <c r="P918" s="26"/>
      <c r="Q918" s="26"/>
      <c r="R918" s="27"/>
      <c r="S918" s="27"/>
      <c r="T918" s="26"/>
      <c r="U918" s="26"/>
      <c r="V918" s="26"/>
      <c r="W918" s="26"/>
      <c r="X918" s="294"/>
      <c r="Y918" s="294"/>
      <c r="Z918" s="294"/>
    </row>
    <row r="919" spans="1:26" s="291" customFormat="1" ht="15" customHeight="1" thickBot="1" x14ac:dyDescent="0.25">
      <c r="A919" s="288"/>
      <c r="B919" s="189"/>
      <c r="C919" s="289">
        <v>5</v>
      </c>
      <c r="D919" s="1088" t="str">
        <f>Translations!$B$295</f>
        <v>Sub-installation with product benchmark:</v>
      </c>
      <c r="E919" s="1089"/>
      <c r="F919" s="1089"/>
      <c r="G919" s="1089"/>
      <c r="H919" s="1089"/>
      <c r="I919" s="1090" t="str">
        <f>IF(INDEX(CNTR_SubInstListIsProdBM,$C919),INDEX(CNTR_SubInstListNames,$C919),"")</f>
        <v/>
      </c>
      <c r="J919" s="1091"/>
      <c r="K919" s="1091"/>
      <c r="L919" s="1091"/>
      <c r="M919" s="1091"/>
      <c r="N919" s="1092"/>
      <c r="O919" s="40"/>
      <c r="P919" s="494">
        <f>P715+1</f>
        <v>5</v>
      </c>
      <c r="Q919" s="295"/>
      <c r="R919" s="314"/>
      <c r="S919" s="314"/>
      <c r="T919" s="314"/>
      <c r="U919" s="290"/>
      <c r="V919" s="460" t="s">
        <v>935</v>
      </c>
      <c r="W919" s="461" t="b">
        <f>AND(CNTR_ExistSubInstEntries,I919="")</f>
        <v>0</v>
      </c>
    </row>
    <row r="920" spans="1:26" ht="12.75" customHeight="1" thickBot="1" x14ac:dyDescent="0.25">
      <c r="C920" s="286"/>
      <c r="D920" s="287"/>
      <c r="E920" s="1093" t="str">
        <f>Translations!$B$296</f>
        <v>The name of the product benchmark sub-installation is displayed automatically based in the inputs in sheet "C_InstallationDescription".</v>
      </c>
      <c r="F920" s="1094"/>
      <c r="G920" s="1094"/>
      <c r="H920" s="1094"/>
      <c r="I920" s="1094"/>
      <c r="J920" s="1094"/>
      <c r="K920" s="1094"/>
      <c r="L920" s="1094"/>
      <c r="M920" s="1094"/>
      <c r="N920" s="1095"/>
    </row>
    <row r="921" spans="1:26" ht="5.0999999999999996" customHeight="1" x14ac:dyDescent="0.2">
      <c r="C921" s="344"/>
      <c r="D921" s="345"/>
      <c r="E921" s="345"/>
      <c r="F921" s="345"/>
      <c r="G921" s="345"/>
      <c r="H921" s="345"/>
      <c r="I921" s="345"/>
      <c r="J921" s="345"/>
      <c r="K921" s="345"/>
      <c r="L921" s="345"/>
      <c r="M921" s="345"/>
      <c r="N921" s="346"/>
      <c r="P921" s="185"/>
      <c r="Q921" s="185"/>
      <c r="R921" s="185"/>
      <c r="S921" s="185"/>
      <c r="T921" s="185"/>
      <c r="U921" s="27"/>
      <c r="V921" s="27"/>
      <c r="W921" s="464"/>
    </row>
    <row r="922" spans="1:26" ht="15" customHeight="1" x14ac:dyDescent="0.2">
      <c r="C922" s="270"/>
      <c r="E922" s="1009" t="str">
        <f>CONCATENATE(EUconst_MsgSeeFirst," (F.I.1)")</f>
        <v>Detailed instructions for data entries in this tool can be found at the first copy of this tool.  (F.I.1)</v>
      </c>
      <c r="F922" s="1009"/>
      <c r="G922" s="1009"/>
      <c r="H922" s="1009"/>
      <c r="I922" s="1009"/>
      <c r="J922" s="1009"/>
      <c r="K922" s="1009"/>
      <c r="L922" s="1009"/>
      <c r="M922" s="1009"/>
      <c r="N922" s="271"/>
      <c r="P922" s="185"/>
      <c r="Q922" s="185"/>
      <c r="R922" s="185"/>
      <c r="S922" s="185"/>
      <c r="T922" s="185"/>
      <c r="U922" s="27"/>
      <c r="V922" s="27"/>
      <c r="W922" s="464"/>
    </row>
    <row r="923" spans="1:26" ht="5.0999999999999996" customHeight="1" x14ac:dyDescent="0.2">
      <c r="C923" s="270"/>
      <c r="N923" s="271"/>
      <c r="P923" s="185"/>
      <c r="Q923" s="185"/>
      <c r="R923" s="185"/>
      <c r="S923" s="185"/>
      <c r="T923" s="185"/>
      <c r="U923" s="27"/>
      <c r="V923" s="27"/>
      <c r="W923" s="464"/>
    </row>
    <row r="924" spans="1:26" ht="12.75" customHeight="1" x14ac:dyDescent="0.2">
      <c r="C924" s="270"/>
      <c r="D924" s="24" t="s">
        <v>146</v>
      </c>
      <c r="E924" s="919" t="str">
        <f>Translations!$B$297</f>
        <v>System boundaries of the sub-installation</v>
      </c>
      <c r="F924" s="919"/>
      <c r="G924" s="919"/>
      <c r="H924" s="919"/>
      <c r="I924" s="919"/>
      <c r="J924" s="919"/>
      <c r="K924" s="919"/>
      <c r="L924" s="919"/>
      <c r="M924" s="919"/>
      <c r="N924" s="1087"/>
    </row>
    <row r="925" spans="1:26" ht="5.0999999999999996" customHeight="1" x14ac:dyDescent="0.2">
      <c r="C925" s="270"/>
      <c r="N925" s="271"/>
    </row>
    <row r="926" spans="1:26" ht="12.75" customHeight="1" x14ac:dyDescent="0.2">
      <c r="C926" s="270"/>
      <c r="D926" s="496" t="s">
        <v>152</v>
      </c>
      <c r="E926" s="967" t="str">
        <f>Translations!$B$249</f>
        <v>Information on the methodology applied</v>
      </c>
      <c r="F926" s="967"/>
      <c r="G926" s="967"/>
      <c r="H926" s="967"/>
      <c r="I926" s="967"/>
      <c r="J926" s="967"/>
      <c r="K926" s="967"/>
      <c r="L926" s="967"/>
      <c r="M926" s="967"/>
      <c r="N926" s="1072"/>
    </row>
    <row r="927" spans="1:26" ht="5.0999999999999996" customHeight="1" x14ac:dyDescent="0.2">
      <c r="C927" s="270"/>
      <c r="D927" s="29"/>
      <c r="E927" s="920"/>
      <c r="F927" s="920"/>
      <c r="G927" s="920"/>
      <c r="H927" s="920"/>
      <c r="I927" s="920"/>
      <c r="J927" s="920"/>
      <c r="K927" s="920"/>
      <c r="L927" s="920"/>
      <c r="M927" s="920"/>
      <c r="N927" s="1015"/>
    </row>
    <row r="928" spans="1:26" ht="50.1" customHeight="1" x14ac:dyDescent="0.2">
      <c r="C928" s="270"/>
      <c r="D928" s="496"/>
      <c r="E928" s="1104"/>
      <c r="F928" s="1105"/>
      <c r="G928" s="1105"/>
      <c r="H928" s="1105"/>
      <c r="I928" s="1105"/>
      <c r="J928" s="1105"/>
      <c r="K928" s="1105"/>
      <c r="L928" s="1105"/>
      <c r="M928" s="1105"/>
      <c r="N928" s="1106"/>
    </row>
    <row r="929" spans="1:23" ht="5.0999999999999996" customHeight="1" x14ac:dyDescent="0.2">
      <c r="C929" s="270"/>
      <c r="D929" s="496"/>
      <c r="N929" s="271"/>
    </row>
    <row r="930" spans="1:23" ht="12.75" customHeight="1" x14ac:dyDescent="0.2">
      <c r="C930" s="270"/>
      <c r="D930" s="496" t="s">
        <v>153</v>
      </c>
      <c r="E930" s="1085" t="str">
        <f>Translations!$B$210</f>
        <v>Reference to external files, if relevant</v>
      </c>
      <c r="F930" s="1085"/>
      <c r="G930" s="1085"/>
      <c r="H930" s="1085"/>
      <c r="I930" s="1085"/>
      <c r="J930" s="1086"/>
      <c r="K930" s="934"/>
      <c r="L930" s="934"/>
      <c r="M930" s="934"/>
      <c r="N930" s="934"/>
    </row>
    <row r="931" spans="1:23" ht="5.0999999999999996" customHeight="1" x14ac:dyDescent="0.2">
      <c r="C931" s="270"/>
      <c r="D931" s="496"/>
      <c r="N931" s="271"/>
    </row>
    <row r="932" spans="1:23" ht="12.75" customHeight="1" x14ac:dyDescent="0.2">
      <c r="C932" s="270"/>
      <c r="D932" s="29" t="s">
        <v>154</v>
      </c>
      <c r="E932" s="1085" t="str">
        <f>Translations!$B$305</f>
        <v>Reference to a separate detailed flow diagram, if relevant</v>
      </c>
      <c r="F932" s="1085"/>
      <c r="G932" s="1085"/>
      <c r="H932" s="1085"/>
      <c r="I932" s="1085"/>
      <c r="J932" s="1086"/>
      <c r="K932" s="934"/>
      <c r="L932" s="934"/>
      <c r="M932" s="934"/>
      <c r="N932" s="934"/>
    </row>
    <row r="933" spans="1:23" ht="5.0999999999999996" customHeight="1" x14ac:dyDescent="0.2">
      <c r="C933" s="278"/>
      <c r="D933" s="279"/>
      <c r="E933" s="280"/>
      <c r="F933" s="280"/>
      <c r="G933" s="280"/>
      <c r="H933" s="280"/>
      <c r="I933" s="280"/>
      <c r="J933" s="280"/>
      <c r="K933" s="280"/>
      <c r="L933" s="280"/>
      <c r="M933" s="280"/>
      <c r="N933" s="281"/>
    </row>
    <row r="934" spans="1:23" ht="5.0999999999999996" customHeight="1" x14ac:dyDescent="0.2">
      <c r="C934" s="270"/>
      <c r="D934" s="496"/>
      <c r="N934" s="271"/>
    </row>
    <row r="935" spans="1:23" ht="12.75" customHeight="1" x14ac:dyDescent="0.2">
      <c r="C935" s="270"/>
      <c r="D935" s="24" t="s">
        <v>147</v>
      </c>
      <c r="E935" s="919" t="str">
        <f>Translations!$B$307</f>
        <v>Method for the determination of annual production (=activity) levels</v>
      </c>
      <c r="F935" s="919"/>
      <c r="G935" s="919"/>
      <c r="H935" s="919"/>
      <c r="I935" s="919"/>
      <c r="J935" s="919"/>
      <c r="K935" s="919"/>
      <c r="L935" s="919"/>
      <c r="M935" s="919"/>
      <c r="N935" s="1087"/>
    </row>
    <row r="936" spans="1:23" ht="5.0999999999999996" customHeight="1" x14ac:dyDescent="0.2">
      <c r="C936" s="270"/>
      <c r="D936" s="24"/>
      <c r="E936" s="496"/>
      <c r="F936" s="496"/>
      <c r="G936" s="496"/>
      <c r="H936" s="496"/>
      <c r="I936" s="496"/>
      <c r="J936" s="496"/>
      <c r="K936" s="496"/>
      <c r="L936" s="496"/>
      <c r="M936" s="496"/>
      <c r="N936" s="497"/>
    </row>
    <row r="937" spans="1:23" ht="12.75" customHeight="1" x14ac:dyDescent="0.2">
      <c r="C937" s="270"/>
      <c r="D937" s="496" t="s">
        <v>152</v>
      </c>
      <c r="E937" s="967" t="str">
        <f>Translations!$B$249</f>
        <v>Information on the methodology applied</v>
      </c>
      <c r="F937" s="967"/>
      <c r="G937" s="967"/>
      <c r="H937" s="967"/>
      <c r="I937" s="967"/>
      <c r="J937" s="967"/>
      <c r="K937" s="967"/>
      <c r="L937" s="967"/>
      <c r="M937" s="967"/>
      <c r="N937" s="1072"/>
    </row>
    <row r="938" spans="1:23" s="316" customFormat="1" ht="25.5" customHeight="1" x14ac:dyDescent="0.25">
      <c r="A938" s="315"/>
      <c r="B938" s="138"/>
      <c r="C938" s="270"/>
      <c r="D938" s="139"/>
      <c r="E938" s="140"/>
      <c r="F938" s="140"/>
      <c r="G938" s="140"/>
      <c r="H938" s="140"/>
      <c r="I938" s="968" t="str">
        <f>Translations!$B$254</f>
        <v>Data source</v>
      </c>
      <c r="J938" s="968"/>
      <c r="K938" s="968" t="str">
        <f>Translations!$B$255</f>
        <v>Other data source (if applicable)</v>
      </c>
      <c r="L938" s="968"/>
      <c r="M938" s="968" t="str">
        <f>Translations!$B$255</f>
        <v>Other data source (if applicable)</v>
      </c>
      <c r="N938" s="968"/>
      <c r="O938" s="40"/>
      <c r="P938" s="314"/>
      <c r="Q938" s="314"/>
      <c r="R938" s="314"/>
      <c r="S938" s="314"/>
      <c r="T938" s="314"/>
      <c r="U938" s="314"/>
      <c r="V938" s="314"/>
      <c r="W938" s="314"/>
    </row>
    <row r="939" spans="1:23" ht="12.75" customHeight="1" x14ac:dyDescent="0.2">
      <c r="C939" s="270"/>
      <c r="D939" s="29"/>
      <c r="E939" s="137" t="s">
        <v>908</v>
      </c>
      <c r="F939" s="975" t="str">
        <f>Translations!$B$310</f>
        <v>Quantities of products</v>
      </c>
      <c r="G939" s="975"/>
      <c r="H939" s="976"/>
      <c r="I939" s="977"/>
      <c r="J939" s="978"/>
      <c r="K939" s="979"/>
      <c r="L939" s="980"/>
      <c r="M939" s="979"/>
      <c r="N939" s="981"/>
    </row>
    <row r="940" spans="1:23" ht="5.0999999999999996" customHeight="1" x14ac:dyDescent="0.2">
      <c r="C940" s="270"/>
      <c r="D940" s="29"/>
      <c r="E940" s="137"/>
      <c r="F940" s="500"/>
      <c r="G940" s="500"/>
      <c r="H940" s="500"/>
      <c r="I940" s="500"/>
      <c r="J940" s="500"/>
      <c r="K940" s="500"/>
      <c r="L940" s="500"/>
      <c r="M940" s="500"/>
      <c r="N940" s="501"/>
    </row>
    <row r="941" spans="1:23" ht="12.75" customHeight="1" x14ac:dyDescent="0.2">
      <c r="C941" s="270"/>
      <c r="D941" s="496"/>
      <c r="E941" s="137" t="s">
        <v>909</v>
      </c>
      <c r="F941" s="975" t="str">
        <f>Translations!$B$311</f>
        <v>Annual quantities of products</v>
      </c>
      <c r="G941" s="975"/>
      <c r="H941" s="976"/>
      <c r="I941" s="1056"/>
      <c r="J941" s="1056"/>
      <c r="K941" s="1056"/>
      <c r="L941" s="1056"/>
      <c r="M941" s="1056"/>
      <c r="N941" s="1056"/>
    </row>
    <row r="942" spans="1:23" ht="5.0999999999999996" customHeight="1" x14ac:dyDescent="0.2">
      <c r="C942" s="270"/>
      <c r="D942" s="496"/>
      <c r="N942" s="271"/>
    </row>
    <row r="943" spans="1:23" s="23" customFormat="1" ht="12.75" customHeight="1" x14ac:dyDescent="0.25">
      <c r="A943" s="26"/>
      <c r="B943" s="221"/>
      <c r="C943" s="273"/>
      <c r="D943" s="274"/>
      <c r="E943" s="137" t="s">
        <v>910</v>
      </c>
      <c r="F943" s="975" t="str">
        <f>Translations!$B$312</f>
        <v>Special reporting requirements:</v>
      </c>
      <c r="G943" s="975"/>
      <c r="H943" s="976"/>
      <c r="I943" s="999" t="str">
        <f>IF(I919="","",HYPERLINK(INDEX(EUconst_BMlistSpecialJumpTable,MATCH(I919,EUconst_BMlistNames,0)),INDEX(EUconst_BMlistSpecialReporting,MATCH(I919,EUconst_BMlistNames,0))))</f>
        <v/>
      </c>
      <c r="J943" s="1000"/>
      <c r="K943" s="1000"/>
      <c r="L943" s="1000"/>
      <c r="M943" s="1000"/>
      <c r="N943" s="1001"/>
      <c r="O943" s="40"/>
      <c r="P943" s="222" t="s">
        <v>739</v>
      </c>
      <c r="Q943" s="223"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25">
      <c r="A944" s="26"/>
      <c r="B944" s="221"/>
      <c r="C944" s="273"/>
      <c r="D944" s="275"/>
      <c r="F944" s="1082"/>
      <c r="G944" s="1082"/>
      <c r="H944" s="1082"/>
      <c r="I944" s="1082"/>
      <c r="J944" s="1082"/>
      <c r="K944" s="1082"/>
      <c r="L944" s="1082"/>
      <c r="M944" s="1082"/>
      <c r="N944" s="1083"/>
      <c r="O944" s="40"/>
      <c r="P944" s="27"/>
      <c r="Q944" s="26"/>
      <c r="R944" s="27"/>
      <c r="S944" s="27"/>
      <c r="T944" s="26"/>
      <c r="U944" s="26"/>
      <c r="V944" s="26"/>
      <c r="W944" s="26"/>
    </row>
    <row r="945" spans="3:23" s="294" customFormat="1" ht="12.75" customHeight="1" x14ac:dyDescent="0.2">
      <c r="C945" s="270"/>
      <c r="D945" s="496"/>
      <c r="E945" s="137" t="s">
        <v>911</v>
      </c>
      <c r="F945" s="993" t="str">
        <f>Translations!$B$257</f>
        <v>Description of the methodology applied</v>
      </c>
      <c r="G945" s="993"/>
      <c r="H945" s="993"/>
      <c r="I945" s="993"/>
      <c r="J945" s="993"/>
      <c r="K945" s="993"/>
      <c r="L945" s="993"/>
      <c r="M945" s="993"/>
      <c r="N945" s="1071"/>
      <c r="O945" s="40"/>
      <c r="P945" s="295"/>
      <c r="Q945" s="295"/>
      <c r="R945" s="295"/>
      <c r="S945" s="295"/>
      <c r="T945" s="295"/>
      <c r="U945" s="295"/>
      <c r="V945" s="295"/>
      <c r="W945" s="295"/>
    </row>
    <row r="946" spans="3:23" s="294" customFormat="1" ht="12.75" customHeight="1" x14ac:dyDescent="0.2">
      <c r="C946" s="270"/>
      <c r="D946" s="496"/>
      <c r="E946" s="137"/>
      <c r="F946" s="1026" t="str">
        <f>IF(I919&lt;&gt;"",HYPERLINK("#" &amp; Q946,EUConst_MsgDescription),"")</f>
        <v/>
      </c>
      <c r="G946" s="1004"/>
      <c r="H946" s="1004"/>
      <c r="I946" s="1004"/>
      <c r="J946" s="1004"/>
      <c r="K946" s="1004"/>
      <c r="L946" s="1004"/>
      <c r="M946" s="1004"/>
      <c r="N946" s="1005"/>
      <c r="O946" s="40"/>
      <c r="P946" s="26" t="s">
        <v>481</v>
      </c>
      <c r="Q946" s="477" t="str">
        <f>"#"&amp;ADDRESS(ROW($C$11),COLUMN($C$11))</f>
        <v>#$C$11</v>
      </c>
      <c r="R946" s="295"/>
      <c r="S946" s="295"/>
      <c r="T946" s="295"/>
      <c r="U946" s="295"/>
      <c r="V946" s="295"/>
      <c r="W946" s="295"/>
    </row>
    <row r="947" spans="3:23" s="294" customFormat="1" ht="5.0999999999999996" customHeight="1" x14ac:dyDescent="0.2">
      <c r="C947" s="270"/>
      <c r="D947" s="496"/>
      <c r="E947" s="28"/>
      <c r="F947" s="997"/>
      <c r="G947" s="997"/>
      <c r="H947" s="997"/>
      <c r="I947" s="997"/>
      <c r="J947" s="997"/>
      <c r="K947" s="997"/>
      <c r="L947" s="997"/>
      <c r="M947" s="997"/>
      <c r="N947" s="1084"/>
      <c r="O947" s="40"/>
      <c r="P947" s="301"/>
      <c r="Q947" s="295"/>
      <c r="R947" s="295"/>
      <c r="S947" s="295"/>
      <c r="T947" s="295"/>
      <c r="U947" s="295"/>
      <c r="V947" s="295"/>
      <c r="W947" s="295"/>
    </row>
    <row r="948" spans="3:23" s="294" customFormat="1" ht="50.1" customHeight="1" x14ac:dyDescent="0.2">
      <c r="C948" s="270"/>
      <c r="D948" s="28"/>
      <c r="E948" s="317"/>
      <c r="F948" s="1006"/>
      <c r="G948" s="1007"/>
      <c r="H948" s="1007"/>
      <c r="I948" s="1007"/>
      <c r="J948" s="1007"/>
      <c r="K948" s="1007"/>
      <c r="L948" s="1007"/>
      <c r="M948" s="1007"/>
      <c r="N948" s="1008"/>
      <c r="O948" s="40"/>
      <c r="P948" s="295"/>
      <c r="Q948" s="295"/>
      <c r="R948" s="295"/>
      <c r="S948" s="295"/>
      <c r="T948" s="295"/>
      <c r="U948" s="295"/>
      <c r="V948" s="295"/>
      <c r="W948" s="295"/>
    </row>
    <row r="949" spans="3:23" s="294" customFormat="1" ht="5.0999999999999996" customHeight="1" thickBot="1" x14ac:dyDescent="0.25">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2">
      <c r="C950" s="270"/>
      <c r="D950" s="496"/>
      <c r="E950" s="137"/>
      <c r="F950" s="998" t="str">
        <f>Translations!$B$210</f>
        <v>Reference to external files, if relevant</v>
      </c>
      <c r="G950" s="998"/>
      <c r="H950" s="998"/>
      <c r="I950" s="998"/>
      <c r="J950" s="998"/>
      <c r="K950" s="934"/>
      <c r="L950" s="934"/>
      <c r="M950" s="934"/>
      <c r="N950" s="934"/>
      <c r="O950" s="40"/>
      <c r="P950" s="295"/>
      <c r="Q950" s="295"/>
      <c r="R950" s="295"/>
      <c r="S950" s="295"/>
      <c r="T950" s="295"/>
      <c r="U950" s="295"/>
      <c r="V950" s="295"/>
      <c r="W950" s="318" t="s">
        <v>457</v>
      </c>
    </row>
    <row r="951" spans="3:23" s="294" customFormat="1" ht="5.0999999999999996" customHeight="1" x14ac:dyDescent="0.2">
      <c r="C951" s="270"/>
      <c r="D951" s="496"/>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12.75" customHeight="1" x14ac:dyDescent="0.2">
      <c r="C952" s="270"/>
      <c r="D952" s="496" t="s">
        <v>153</v>
      </c>
      <c r="E952" s="982" t="str">
        <f>Translations!$B$258</f>
        <v>The hierarchical order has been followed?</v>
      </c>
      <c r="F952" s="982"/>
      <c r="G952" s="982"/>
      <c r="H952" s="983"/>
      <c r="I952" s="312"/>
      <c r="J952" s="319" t="str">
        <f>Translations!$B$259</f>
        <v xml:space="preserve"> If not, why?</v>
      </c>
      <c r="K952" s="977"/>
      <c r="L952" s="978"/>
      <c r="M952" s="978"/>
      <c r="N952" s="984"/>
      <c r="O952" s="40"/>
      <c r="P952" s="295"/>
      <c r="Q952" s="295"/>
      <c r="R952" s="295"/>
      <c r="S952" s="295"/>
      <c r="T952" s="295"/>
      <c r="U952" s="295"/>
      <c r="V952" s="295"/>
      <c r="W952" s="310" t="b">
        <f>AND(I952&lt;&gt;"",I952=TRUE)</f>
        <v>0</v>
      </c>
    </row>
    <row r="953" spans="3:23" s="294" customFormat="1" ht="5.0999999999999996" customHeight="1" x14ac:dyDescent="0.2">
      <c r="C953" s="270"/>
      <c r="D953" s="40"/>
      <c r="E953" s="502"/>
      <c r="F953" s="502"/>
      <c r="G953" s="502"/>
      <c r="H953" s="502"/>
      <c r="I953" s="502"/>
      <c r="J953" s="502"/>
      <c r="K953" s="502"/>
      <c r="L953" s="502"/>
      <c r="M953" s="502"/>
      <c r="N953" s="397"/>
      <c r="O953" s="40"/>
      <c r="P953" s="295"/>
      <c r="Q953" s="295"/>
      <c r="R953" s="295"/>
      <c r="S953" s="295"/>
      <c r="T953" s="295"/>
      <c r="U953" s="295"/>
      <c r="V953" s="295"/>
      <c r="W953" s="304"/>
    </row>
    <row r="954" spans="3:23" s="294" customFormat="1" ht="12.75" customHeight="1" x14ac:dyDescent="0.2">
      <c r="C954" s="270"/>
      <c r="D954" s="496"/>
      <c r="E954" s="496"/>
      <c r="F954" s="993" t="str">
        <f>Translations!$B$264</f>
        <v>Further details on any deviation from the hierarchy</v>
      </c>
      <c r="G954" s="993"/>
      <c r="H954" s="993"/>
      <c r="I954" s="993"/>
      <c r="J954" s="993"/>
      <c r="K954" s="993"/>
      <c r="L954" s="993"/>
      <c r="M954" s="993"/>
      <c r="N954" s="1071"/>
      <c r="O954" s="40"/>
      <c r="P954" s="295"/>
      <c r="Q954" s="295"/>
      <c r="R954" s="295"/>
      <c r="S954" s="295"/>
      <c r="T954" s="295"/>
      <c r="U954" s="295"/>
      <c r="V954" s="295"/>
      <c r="W954" s="304"/>
    </row>
    <row r="955" spans="3:23" s="294" customFormat="1" ht="25.5" customHeight="1" thickBot="1" x14ac:dyDescent="0.25">
      <c r="C955" s="270"/>
      <c r="D955" s="40"/>
      <c r="E955" s="496"/>
      <c r="F955" s="1073"/>
      <c r="G955" s="1074"/>
      <c r="H955" s="1074"/>
      <c r="I955" s="1074"/>
      <c r="J955" s="1074"/>
      <c r="K955" s="1074"/>
      <c r="L955" s="1074"/>
      <c r="M955" s="1074"/>
      <c r="N955" s="1075"/>
      <c r="O955" s="40"/>
      <c r="P955" s="295"/>
      <c r="Q955" s="295"/>
      <c r="R955" s="295"/>
      <c r="S955" s="295"/>
      <c r="T955" s="295"/>
      <c r="U955" s="295"/>
      <c r="V955" s="295"/>
      <c r="W955" s="321" t="b">
        <f>W952</f>
        <v>0</v>
      </c>
    </row>
    <row r="956" spans="3:23" s="294" customFormat="1" ht="5.0999999999999996" customHeight="1" x14ac:dyDescent="0.2">
      <c r="C956" s="270"/>
      <c r="D956" s="496"/>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2">
      <c r="C957" s="270"/>
      <c r="D957" s="29" t="s">
        <v>154</v>
      </c>
      <c r="E957" s="1076" t="str">
        <f>Translations!$B$316</f>
        <v>Description of the methodology for keeping track of the products produced</v>
      </c>
      <c r="F957" s="1076"/>
      <c r="G957" s="1076"/>
      <c r="H957" s="1076"/>
      <c r="I957" s="1076"/>
      <c r="J957" s="1076"/>
      <c r="K957" s="1076"/>
      <c r="L957" s="1076"/>
      <c r="M957" s="1076"/>
      <c r="N957" s="1077"/>
      <c r="O957" s="40"/>
      <c r="P957" s="295"/>
      <c r="Q957" s="295"/>
      <c r="R957" s="295"/>
      <c r="S957" s="295"/>
      <c r="T957" s="295"/>
      <c r="U957" s="295"/>
      <c r="V957" s="295"/>
      <c r="W957" s="295"/>
    </row>
    <row r="958" spans="3:23" s="294" customFormat="1" ht="5.0999999999999996" customHeight="1" x14ac:dyDescent="0.2">
      <c r="C958" s="270"/>
      <c r="D958" s="40"/>
      <c r="E958" s="920"/>
      <c r="F958" s="920"/>
      <c r="G958" s="920"/>
      <c r="H958" s="920"/>
      <c r="I958" s="920"/>
      <c r="J958" s="920"/>
      <c r="K958" s="920"/>
      <c r="L958" s="920"/>
      <c r="M958" s="920"/>
      <c r="N958" s="1015"/>
      <c r="O958" s="40"/>
      <c r="P958" s="295"/>
      <c r="Q958" s="295"/>
      <c r="R958" s="295"/>
      <c r="S958" s="295"/>
      <c r="T958" s="295"/>
      <c r="U958" s="295"/>
      <c r="V958" s="295"/>
      <c r="W958" s="295"/>
    </row>
    <row r="959" spans="3:23" s="294" customFormat="1" ht="50.1" customHeight="1" x14ac:dyDescent="0.2">
      <c r="C959" s="270"/>
      <c r="D959" s="496"/>
      <c r="E959" s="317"/>
      <c r="F959" s="977"/>
      <c r="G959" s="978"/>
      <c r="H959" s="978"/>
      <c r="I959" s="978"/>
      <c r="J959" s="978"/>
      <c r="K959" s="978"/>
      <c r="L959" s="978"/>
      <c r="M959" s="978"/>
      <c r="N959" s="984"/>
      <c r="O959" s="40"/>
      <c r="P959" s="295"/>
      <c r="Q959" s="295"/>
      <c r="R959" s="295"/>
      <c r="S959" s="295"/>
      <c r="T959" s="295"/>
      <c r="U959" s="295"/>
      <c r="V959" s="295"/>
      <c r="W959" s="295"/>
    </row>
    <row r="960" spans="3:23" s="294" customFormat="1" ht="5.0999999999999996" customHeight="1" x14ac:dyDescent="0.2">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0999999999999996" customHeight="1" x14ac:dyDescent="0.2">
      <c r="C961" s="282"/>
      <c r="D961" s="285"/>
      <c r="E961" s="283"/>
      <c r="F961" s="283"/>
      <c r="G961" s="283"/>
      <c r="H961" s="283"/>
      <c r="I961" s="283"/>
      <c r="J961" s="283"/>
      <c r="K961" s="283"/>
      <c r="L961" s="283"/>
      <c r="M961" s="283"/>
      <c r="N961" s="284"/>
    </row>
    <row r="962" spans="1:23" s="23" customFormat="1" x14ac:dyDescent="0.2">
      <c r="A962" s="26"/>
      <c r="B962" s="40"/>
      <c r="C962" s="270"/>
      <c r="D962" s="24" t="s">
        <v>148</v>
      </c>
      <c r="E962" s="919" t="str">
        <f>Translations!$B$318</f>
        <v>Exchangeability of fuel and electricity:</v>
      </c>
      <c r="F962" s="921"/>
      <c r="G962" s="921"/>
      <c r="H962" s="921"/>
      <c r="I962" s="1081"/>
      <c r="J962" s="972" t="str">
        <f>IF(I919="","",IF(INDEX(EUconst_BMlistElExchangability,MATCH(I919,EUconst_BMlistNames,0))=TRUE,"",HYPERLINK(Q962,EUconst_MsgGoOn)))</f>
        <v/>
      </c>
      <c r="K962" s="973"/>
      <c r="L962" s="973"/>
      <c r="M962" s="973"/>
      <c r="N962" s="974"/>
      <c r="O962" s="40"/>
      <c r="P962" s="26" t="s">
        <v>481</v>
      </c>
      <c r="Q962" s="477" t="str">
        <f>"#"&amp;ADDRESS(ROW(D1044),COLUMN(D1044))</f>
        <v>#$D$1044</v>
      </c>
      <c r="R962" s="27"/>
      <c r="S962" s="27"/>
      <c r="T962" s="21"/>
      <c r="U962" s="21"/>
      <c r="V962" s="295"/>
      <c r="W962" s="295"/>
    </row>
    <row r="963" spans="1:23" ht="12.75" customHeight="1" thickBot="1" x14ac:dyDescent="0.25">
      <c r="C963" s="270"/>
      <c r="D963" s="496" t="s">
        <v>152</v>
      </c>
      <c r="E963" s="967" t="str">
        <f>Translations!$B$249</f>
        <v>Information on the methodology applied</v>
      </c>
      <c r="F963" s="967"/>
      <c r="G963" s="967"/>
      <c r="H963" s="967"/>
      <c r="I963" s="967"/>
      <c r="J963" s="967"/>
      <c r="K963" s="967"/>
      <c r="L963" s="967"/>
      <c r="M963" s="967"/>
      <c r="N963" s="1072"/>
      <c r="P963" s="301"/>
      <c r="T963" s="21"/>
    </row>
    <row r="964" spans="1:23" ht="25.5" customHeight="1" thickBot="1" x14ac:dyDescent="0.25">
      <c r="C964" s="270"/>
      <c r="E964" s="496"/>
      <c r="I964" s="968" t="str">
        <f>Translations!$B$254</f>
        <v>Data source</v>
      </c>
      <c r="J964" s="968"/>
      <c r="K964" s="968" t="str">
        <f>Translations!$B$255</f>
        <v>Other data source (if applicable)</v>
      </c>
      <c r="L964" s="968"/>
      <c r="M964" s="968" t="str">
        <f>Translations!$B$255</f>
        <v>Other data source (if applicable)</v>
      </c>
      <c r="N964" s="968"/>
      <c r="U964" s="301"/>
      <c r="V964" s="301"/>
      <c r="W964" s="318" t="s">
        <v>457</v>
      </c>
    </row>
    <row r="965" spans="1:23" ht="12.75" customHeight="1" x14ac:dyDescent="0.2">
      <c r="C965" s="270"/>
      <c r="E965" s="496" t="s">
        <v>908</v>
      </c>
      <c r="F965" s="975" t="str">
        <f>Translations!$B$322</f>
        <v>Relevant electricity consumption</v>
      </c>
      <c r="G965" s="975"/>
      <c r="H965" s="976"/>
      <c r="I965" s="1056"/>
      <c r="J965" s="1056"/>
      <c r="K965" s="1002"/>
      <c r="L965" s="1002"/>
      <c r="M965" s="1002"/>
      <c r="N965" s="1002"/>
      <c r="U965" s="301"/>
      <c r="V965" s="301"/>
      <c r="W965" s="302" t="b">
        <f>IF(I919&lt;&gt;"",IF(INDEX(EUconst_BMlistElExchangability,MATCH(I919,EUconst_BMlistNames,0))=TRUE,FALSE,TRUE),FALSE)</f>
        <v>0</v>
      </c>
    </row>
    <row r="966" spans="1:23" ht="5.0999999999999996" customHeight="1" x14ac:dyDescent="0.2">
      <c r="C966" s="270"/>
      <c r="D966" s="496"/>
      <c r="N966" s="271"/>
      <c r="W966" s="304"/>
    </row>
    <row r="967" spans="1:23" ht="12.75" customHeight="1" x14ac:dyDescent="0.2">
      <c r="C967" s="270"/>
      <c r="D967" s="496"/>
      <c r="E967" s="137" t="s">
        <v>909</v>
      </c>
      <c r="F967" s="993" t="str">
        <f>Translations!$B$257</f>
        <v>Description of the methodology applied</v>
      </c>
      <c r="G967" s="993"/>
      <c r="H967" s="993"/>
      <c r="I967" s="993"/>
      <c r="J967" s="993"/>
      <c r="K967" s="993"/>
      <c r="L967" s="993"/>
      <c r="M967" s="993"/>
      <c r="N967" s="1071"/>
      <c r="W967" s="304"/>
    </row>
    <row r="968" spans="1:23" ht="5.0999999999999996" customHeight="1" x14ac:dyDescent="0.2">
      <c r="C968" s="270"/>
      <c r="E968" s="272"/>
      <c r="F968" s="498"/>
      <c r="G968" s="499"/>
      <c r="H968" s="499"/>
      <c r="I968" s="499"/>
      <c r="J968" s="499"/>
      <c r="K968" s="499"/>
      <c r="L968" s="499"/>
      <c r="M968" s="499"/>
      <c r="N968" s="506"/>
      <c r="W968" s="304"/>
    </row>
    <row r="969" spans="1:23" ht="12.75" customHeight="1" x14ac:dyDescent="0.2">
      <c r="C969" s="270"/>
      <c r="D969" s="496"/>
      <c r="E969" s="137"/>
      <c r="F969" s="1026" t="str">
        <f>IF(AND(I919&lt;&gt;"",J962=""),HYPERLINK("#" &amp; Q969,EUConst_MsgDescription),"")</f>
        <v/>
      </c>
      <c r="G969" s="1004"/>
      <c r="H969" s="1004"/>
      <c r="I969" s="1004"/>
      <c r="J969" s="1004"/>
      <c r="K969" s="1004"/>
      <c r="L969" s="1004"/>
      <c r="M969" s="1004"/>
      <c r="N969" s="1005"/>
      <c r="P969" s="26" t="s">
        <v>481</v>
      </c>
      <c r="Q969" s="477" t="str">
        <f>"#"&amp;ADDRESS(ROW($C$10),COLUMN($C$10))</f>
        <v>#$C$10</v>
      </c>
      <c r="W969" s="304"/>
    </row>
    <row r="970" spans="1:23" ht="5.0999999999999996" customHeight="1" x14ac:dyDescent="0.2">
      <c r="C970" s="270"/>
      <c r="D970" s="496"/>
      <c r="E970" s="28"/>
      <c r="F970" s="1069"/>
      <c r="G970" s="1069"/>
      <c r="H970" s="1069"/>
      <c r="I970" s="1069"/>
      <c r="J970" s="1069"/>
      <c r="K970" s="1069"/>
      <c r="L970" s="1069"/>
      <c r="M970" s="1069"/>
      <c r="N970" s="1070"/>
      <c r="P970" s="301"/>
      <c r="W970" s="304"/>
    </row>
    <row r="971" spans="1:23" ht="50.1" customHeight="1" x14ac:dyDescent="0.2">
      <c r="C971" s="270"/>
      <c r="D971" s="28"/>
      <c r="E971" s="317"/>
      <c r="F971" s="1006"/>
      <c r="G971" s="1007"/>
      <c r="H971" s="1007"/>
      <c r="I971" s="1007"/>
      <c r="J971" s="1007"/>
      <c r="K971" s="1007"/>
      <c r="L971" s="1007"/>
      <c r="M971" s="1007"/>
      <c r="N971" s="1008"/>
      <c r="W971" s="303" t="b">
        <f>W965</f>
        <v>0</v>
      </c>
    </row>
    <row r="972" spans="1:23" ht="5.0999999999999996" customHeight="1" x14ac:dyDescent="0.2">
      <c r="C972" s="270"/>
      <c r="D972" s="496"/>
      <c r="N972" s="271"/>
      <c r="W972" s="304"/>
    </row>
    <row r="973" spans="1:23" ht="12.75" customHeight="1" x14ac:dyDescent="0.2">
      <c r="C973" s="270"/>
      <c r="D973" s="496"/>
      <c r="E973" s="137"/>
      <c r="F973" s="998" t="str">
        <f>Translations!$B$210</f>
        <v>Reference to external files, if relevant</v>
      </c>
      <c r="G973" s="998"/>
      <c r="H973" s="998"/>
      <c r="I973" s="998"/>
      <c r="J973" s="998"/>
      <c r="K973" s="934"/>
      <c r="L973" s="934"/>
      <c r="M973" s="934"/>
      <c r="N973" s="934"/>
      <c r="W973" s="303" t="b">
        <f>W971</f>
        <v>0</v>
      </c>
    </row>
    <row r="974" spans="1:23" ht="5.0999999999999996" customHeight="1" x14ac:dyDescent="0.2">
      <c r="C974" s="270"/>
      <c r="D974" s="496"/>
      <c r="N974" s="271"/>
      <c r="W974" s="304"/>
    </row>
    <row r="975" spans="1:23" ht="12.75" customHeight="1" x14ac:dyDescent="0.2">
      <c r="C975" s="270"/>
      <c r="D975" s="496" t="s">
        <v>153</v>
      </c>
      <c r="E975" s="982" t="str">
        <f>Translations!$B$258</f>
        <v>The hierarchical order has been followed?</v>
      </c>
      <c r="F975" s="982"/>
      <c r="G975" s="982"/>
      <c r="H975" s="983"/>
      <c r="I975" s="312"/>
      <c r="J975" s="319" t="str">
        <f>Translations!$B$259</f>
        <v xml:space="preserve"> If not, why?</v>
      </c>
      <c r="K975" s="977"/>
      <c r="L975" s="978"/>
      <c r="M975" s="978"/>
      <c r="N975" s="984"/>
      <c r="V975" s="309" t="b">
        <f>W973</f>
        <v>0</v>
      </c>
      <c r="W975" s="310" t="b">
        <f>OR(W973,AND(I975&lt;&gt;"",I975=TRUE))</f>
        <v>0</v>
      </c>
    </row>
    <row r="976" spans="1:23" ht="5.0999999999999996" customHeight="1" x14ac:dyDescent="0.2">
      <c r="C976" s="270"/>
      <c r="E976" s="502"/>
      <c r="F976" s="502"/>
      <c r="G976" s="502"/>
      <c r="H976" s="502"/>
      <c r="I976" s="502"/>
      <c r="J976" s="502"/>
      <c r="K976" s="502"/>
      <c r="L976" s="502"/>
      <c r="M976" s="502"/>
      <c r="N976" s="397"/>
      <c r="W976" s="304"/>
    </row>
    <row r="977" spans="3:23" s="294" customFormat="1" ht="12.75" customHeight="1" x14ac:dyDescent="0.2">
      <c r="C977" s="270"/>
      <c r="D977" s="496"/>
      <c r="E977" s="496"/>
      <c r="F977" s="993" t="str">
        <f>Translations!$B$264</f>
        <v>Further details on any deviation from the hierarchy</v>
      </c>
      <c r="G977" s="993"/>
      <c r="H977" s="993"/>
      <c r="I977" s="993"/>
      <c r="J977" s="993"/>
      <c r="K977" s="993"/>
      <c r="L977" s="993"/>
      <c r="M977" s="993"/>
      <c r="N977" s="1071"/>
      <c r="O977" s="40"/>
      <c r="P977" s="295"/>
      <c r="Q977" s="295"/>
      <c r="R977" s="295"/>
      <c r="S977" s="295"/>
      <c r="T977" s="295"/>
      <c r="U977" s="295"/>
      <c r="V977" s="295"/>
      <c r="W977" s="304"/>
    </row>
    <row r="978" spans="3:23" s="294" customFormat="1" ht="25.5" customHeight="1" thickBot="1" x14ac:dyDescent="0.25">
      <c r="C978" s="270"/>
      <c r="D978" s="40"/>
      <c r="E978" s="496"/>
      <c r="F978" s="994"/>
      <c r="G978" s="995"/>
      <c r="H978" s="995"/>
      <c r="I978" s="995"/>
      <c r="J978" s="995"/>
      <c r="K978" s="995"/>
      <c r="L978" s="995"/>
      <c r="M978" s="995"/>
      <c r="N978" s="996"/>
      <c r="O978" s="40"/>
      <c r="P978" s="295"/>
      <c r="Q978" s="295"/>
      <c r="R978" s="295"/>
      <c r="S978" s="295"/>
      <c r="T978" s="295"/>
      <c r="U978" s="295"/>
      <c r="V978" s="295"/>
      <c r="W978" s="321" t="b">
        <f>W975</f>
        <v>0</v>
      </c>
    </row>
    <row r="979" spans="3:23" s="294" customFormat="1" ht="5.0999999999999996" customHeight="1" x14ac:dyDescent="0.2">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0999999999999996" customHeight="1" x14ac:dyDescent="0.2">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2">
      <c r="C981" s="447"/>
      <c r="D981" s="448" t="s">
        <v>149</v>
      </c>
      <c r="E981" s="1058" t="str">
        <f>Translations!$B$324</f>
        <v>Are measurable heat flows imported from non-ETS installations or entities relevant?</v>
      </c>
      <c r="F981" s="1058"/>
      <c r="G981" s="1058"/>
      <c r="H981" s="1058"/>
      <c r="I981" s="1058"/>
      <c r="J981" s="1058"/>
      <c r="K981" s="1058"/>
      <c r="L981" s="1058"/>
      <c r="M981" s="1048"/>
      <c r="N981" s="1048"/>
      <c r="O981" s="40"/>
      <c r="P981" s="301"/>
      <c r="Q981" s="295"/>
      <c r="R981" s="306"/>
      <c r="S981" s="295"/>
      <c r="T981" s="295"/>
      <c r="U981" s="295"/>
      <c r="V981" s="295"/>
      <c r="W981" s="295"/>
    </row>
    <row r="982" spans="3:23" s="294" customFormat="1" ht="5.0999999999999996" customHeight="1" x14ac:dyDescent="0.2">
      <c r="C982" s="447"/>
      <c r="D982" s="23"/>
      <c r="E982" s="507"/>
      <c r="F982" s="507"/>
      <c r="G982" s="507"/>
      <c r="H982" s="507"/>
      <c r="I982" s="507"/>
      <c r="J982" s="507"/>
      <c r="K982" s="507"/>
      <c r="L982" s="507"/>
      <c r="M982" s="507"/>
      <c r="N982" s="511"/>
      <c r="O982" s="40"/>
      <c r="P982" s="301"/>
      <c r="Q982" s="295"/>
      <c r="R982" s="306"/>
      <c r="S982" s="295"/>
      <c r="T982" s="295"/>
      <c r="U982" s="295"/>
      <c r="V982" s="295"/>
      <c r="W982" s="295"/>
    </row>
    <row r="983" spans="3:23" s="294" customFormat="1" ht="12.75" customHeight="1" x14ac:dyDescent="0.2">
      <c r="C983" s="447"/>
      <c r="D983" s="23"/>
      <c r="E983" s="23"/>
      <c r="F983" s="1059" t="str">
        <f>Translations!$B$257</f>
        <v>Description of the methodology applied</v>
      </c>
      <c r="G983" s="1059"/>
      <c r="H983" s="1059"/>
      <c r="I983" s="1059"/>
      <c r="J983" s="1059"/>
      <c r="K983" s="1059"/>
      <c r="L983" s="1059"/>
      <c r="M983" s="1059"/>
      <c r="N983" s="1060"/>
      <c r="O983" s="40"/>
      <c r="P983" s="301"/>
      <c r="Q983" s="295"/>
      <c r="R983" s="306"/>
      <c r="S983" s="295"/>
      <c r="T983" s="295"/>
      <c r="U983" s="295"/>
      <c r="V983" s="295"/>
      <c r="W983" s="295"/>
    </row>
    <row r="984" spans="3:23" s="294" customFormat="1" ht="5.0999999999999996" customHeight="1" thickBot="1" x14ac:dyDescent="0.25">
      <c r="C984" s="447"/>
      <c r="D984" s="23"/>
      <c r="E984" s="272"/>
      <c r="F984" s="450"/>
      <c r="G984" s="451"/>
      <c r="H984" s="451"/>
      <c r="I984" s="451"/>
      <c r="J984" s="451"/>
      <c r="K984" s="451"/>
      <c r="L984" s="451"/>
      <c r="M984" s="451"/>
      <c r="N984" s="452"/>
      <c r="O984" s="40"/>
      <c r="P984" s="295"/>
      <c r="Q984" s="295"/>
      <c r="R984" s="295"/>
      <c r="S984" s="295"/>
      <c r="T984" s="295"/>
      <c r="U984" s="295"/>
      <c r="V984" s="295"/>
      <c r="W984" s="295"/>
    </row>
    <row r="985" spans="3:23" s="294" customFormat="1" ht="12.75" customHeight="1" x14ac:dyDescent="0.2">
      <c r="C985" s="447"/>
      <c r="D985" s="449"/>
      <c r="E985" s="453"/>
      <c r="F985" s="1026" t="str">
        <f>IF(I919&lt;&gt;"",HYPERLINK("#" &amp; Q985,EUConst_MsgDescription),"")</f>
        <v/>
      </c>
      <c r="G985" s="1004"/>
      <c r="H985" s="1004"/>
      <c r="I985" s="1004"/>
      <c r="J985" s="1004"/>
      <c r="K985" s="1004"/>
      <c r="L985" s="1004"/>
      <c r="M985" s="1004"/>
      <c r="N985" s="1005"/>
      <c r="O985" s="40"/>
      <c r="P985" s="26" t="s">
        <v>481</v>
      </c>
      <c r="Q985" s="477" t="str">
        <f>"#"&amp;ADDRESS(ROW($C$10),COLUMN($C$10))</f>
        <v>#$C$10</v>
      </c>
      <c r="R985" s="295"/>
      <c r="S985" s="295"/>
      <c r="T985" s="295"/>
      <c r="U985" s="295"/>
      <c r="V985" s="295"/>
      <c r="W985" s="318" t="s">
        <v>457</v>
      </c>
    </row>
    <row r="986" spans="3:23" s="294" customFormat="1" ht="5.0999999999999996" customHeight="1" thickBot="1" x14ac:dyDescent="0.25">
      <c r="C986" s="447"/>
      <c r="D986" s="449"/>
      <c r="E986" s="453"/>
      <c r="F986" s="1061"/>
      <c r="G986" s="1062"/>
      <c r="H986" s="1062"/>
      <c r="I986" s="1062"/>
      <c r="J986" s="1062"/>
      <c r="K986" s="1062"/>
      <c r="L986" s="1062"/>
      <c r="M986" s="1062"/>
      <c r="N986" s="1063"/>
      <c r="O986" s="40"/>
      <c r="P986" s="26"/>
      <c r="Q986" s="295"/>
      <c r="R986" s="295"/>
      <c r="S986" s="295"/>
      <c r="T986" s="295"/>
      <c r="U986" s="295"/>
      <c r="V986" s="295"/>
      <c r="W986" s="304"/>
    </row>
    <row r="987" spans="3:23" s="294" customFormat="1" ht="50.1" customHeight="1" thickBot="1" x14ac:dyDescent="0.25">
      <c r="C987" s="447"/>
      <c r="D987" s="23"/>
      <c r="E987" s="23"/>
      <c r="F987" s="994"/>
      <c r="G987" s="995"/>
      <c r="H987" s="995"/>
      <c r="I987" s="995"/>
      <c r="J987" s="995"/>
      <c r="K987" s="995"/>
      <c r="L987" s="995"/>
      <c r="M987" s="995"/>
      <c r="N987" s="996"/>
      <c r="O987" s="40"/>
      <c r="P987" s="301"/>
      <c r="Q987" s="295"/>
      <c r="R987" s="306"/>
      <c r="S987" s="295"/>
      <c r="T987" s="295"/>
      <c r="U987" s="295"/>
      <c r="V987" s="306"/>
      <c r="W987" s="514" t="b">
        <f>OR(W981,AND(M981&lt;&gt;"",M981=FALSE))</f>
        <v>0</v>
      </c>
    </row>
    <row r="988" spans="3:23" s="294" customFormat="1" ht="5.0999999999999996" customHeight="1" x14ac:dyDescent="0.2">
      <c r="C988" s="447"/>
      <c r="D988" s="449"/>
      <c r="E988" s="454"/>
      <c r="F988" s="510"/>
      <c r="G988" s="510"/>
      <c r="H988" s="510"/>
      <c r="I988" s="510"/>
      <c r="J988" s="510"/>
      <c r="K988" s="510"/>
      <c r="L988" s="510"/>
      <c r="M988" s="510"/>
      <c r="N988" s="456"/>
      <c r="O988" s="40"/>
      <c r="P988" s="301"/>
      <c r="Q988" s="295"/>
      <c r="R988" s="306"/>
      <c r="S988" s="295"/>
      <c r="T988" s="295"/>
      <c r="U988" s="295"/>
      <c r="V988" s="306"/>
      <c r="W988" s="306"/>
    </row>
    <row r="989" spans="3:23" s="294" customFormat="1" ht="12.75" customHeight="1" x14ac:dyDescent="0.2">
      <c r="C989" s="457"/>
      <c r="D989" s="458"/>
      <c r="E989" s="458"/>
      <c r="F989" s="458"/>
      <c r="G989" s="458"/>
      <c r="H989" s="458"/>
      <c r="I989" s="458"/>
      <c r="J989" s="458"/>
      <c r="K989" s="458"/>
      <c r="L989" s="458"/>
      <c r="M989" s="458"/>
      <c r="N989" s="459"/>
      <c r="O989" s="40"/>
      <c r="P989" s="295"/>
      <c r="Q989" s="295"/>
      <c r="R989" s="295"/>
      <c r="S989" s="295"/>
      <c r="T989" s="295"/>
      <c r="U989" s="295"/>
      <c r="V989" s="295"/>
      <c r="W989" s="295"/>
    </row>
    <row r="990" spans="3:23" s="294" customFormat="1" ht="15" customHeight="1" x14ac:dyDescent="0.2">
      <c r="C990" s="403"/>
      <c r="D990" s="1064" t="str">
        <f>Translations!$B$329</f>
        <v>Data required for the determination of the benchmark improvement rate pursuant to Article 10a(2) of the Directive</v>
      </c>
      <c r="E990" s="1065"/>
      <c r="F990" s="1065"/>
      <c r="G990" s="1065"/>
      <c r="H990" s="1065"/>
      <c r="I990" s="1065"/>
      <c r="J990" s="1065"/>
      <c r="K990" s="1065"/>
      <c r="L990" s="1065"/>
      <c r="M990" s="1065"/>
      <c r="N990" s="1066"/>
      <c r="O990" s="40"/>
      <c r="P990" s="295"/>
      <c r="Q990" s="295"/>
      <c r="R990" s="295"/>
      <c r="S990" s="295"/>
      <c r="T990" s="295"/>
      <c r="U990" s="295"/>
      <c r="V990" s="295"/>
      <c r="W990" s="295"/>
    </row>
    <row r="991" spans="3:23" s="294" customFormat="1" ht="5.0999999999999996" customHeight="1" x14ac:dyDescent="0.2">
      <c r="C991" s="403"/>
      <c r="D991" s="404"/>
      <c r="E991" s="404"/>
      <c r="F991" s="404"/>
      <c r="G991" s="404"/>
      <c r="H991" s="404"/>
      <c r="I991" s="404"/>
      <c r="J991" s="404"/>
      <c r="K991" s="404"/>
      <c r="L991" s="404"/>
      <c r="M991" s="404"/>
      <c r="N991" s="405"/>
      <c r="O991" s="40"/>
      <c r="P991" s="295"/>
      <c r="Q991" s="295"/>
      <c r="R991" s="295"/>
      <c r="S991" s="295"/>
      <c r="T991" s="295"/>
      <c r="U991" s="295"/>
      <c r="V991" s="295"/>
      <c r="W991" s="295"/>
    </row>
    <row r="992" spans="3:23" s="294" customFormat="1" ht="12.75" customHeight="1" x14ac:dyDescent="0.2">
      <c r="C992" s="403"/>
      <c r="D992" s="406" t="s">
        <v>150</v>
      </c>
      <c r="E992" s="1067" t="str">
        <f>Translations!$B$330</f>
        <v>Directly attributable emissions</v>
      </c>
      <c r="F992" s="1067"/>
      <c r="G992" s="1067"/>
      <c r="H992" s="1067"/>
      <c r="I992" s="1067"/>
      <c r="J992" s="1067"/>
      <c r="K992" s="1067"/>
      <c r="L992" s="1067"/>
      <c r="M992" s="1067"/>
      <c r="N992" s="1068"/>
      <c r="O992" s="40"/>
      <c r="P992" s="295"/>
      <c r="Q992" s="295"/>
      <c r="R992" s="295"/>
      <c r="S992" s="295"/>
      <c r="T992" s="295"/>
      <c r="U992" s="295"/>
      <c r="V992" s="295"/>
      <c r="W992" s="295"/>
    </row>
    <row r="993" spans="3:23" s="294" customFormat="1" ht="12.75" customHeight="1" x14ac:dyDescent="0.2">
      <c r="C993" s="403"/>
      <c r="D993" s="407" t="s">
        <v>152</v>
      </c>
      <c r="E993" s="1047" t="str">
        <f>Translations!$B$331</f>
        <v>Attribution of directly attributable emissions</v>
      </c>
      <c r="F993" s="1047"/>
      <c r="G993" s="1047"/>
      <c r="H993" s="1047"/>
      <c r="I993" s="1047"/>
      <c r="J993" s="1047"/>
      <c r="K993" s="1047"/>
      <c r="L993" s="1047"/>
      <c r="M993" s="1047"/>
      <c r="N993" s="1049"/>
      <c r="O993" s="40"/>
      <c r="P993" s="301"/>
      <c r="Q993" s="295"/>
      <c r="R993" s="295"/>
      <c r="S993" s="295"/>
      <c r="T993" s="21"/>
      <c r="U993" s="295"/>
      <c r="V993" s="295"/>
      <c r="W993" s="295"/>
    </row>
    <row r="994" spans="3:23" s="294" customFormat="1" ht="5.0999999999999996" customHeight="1" x14ac:dyDescent="0.2">
      <c r="C994" s="403"/>
      <c r="D994" s="404"/>
      <c r="E994" s="1016"/>
      <c r="F994" s="1017"/>
      <c r="G994" s="1017"/>
      <c r="H994" s="1017"/>
      <c r="I994" s="1017"/>
      <c r="J994" s="1017"/>
      <c r="K994" s="1017"/>
      <c r="L994" s="1017"/>
      <c r="M994" s="1017"/>
      <c r="N994" s="1018"/>
      <c r="O994" s="40"/>
      <c r="P994" s="295"/>
      <c r="Q994" s="295"/>
      <c r="R994" s="295"/>
      <c r="S994" s="295"/>
      <c r="T994" s="295"/>
      <c r="U994" s="295"/>
      <c r="V994" s="295"/>
      <c r="W994" s="295"/>
    </row>
    <row r="995" spans="3:23" s="294" customFormat="1" ht="12.75" customHeight="1" x14ac:dyDescent="0.2">
      <c r="C995" s="403"/>
      <c r="D995" s="407"/>
      <c r="E995" s="412"/>
      <c r="F995" s="1026" t="str">
        <f>IF(I919&lt;&gt;"",HYPERLINK("#" &amp; Q995,EUConst_MsgDescription),"")</f>
        <v/>
      </c>
      <c r="G995" s="1004"/>
      <c r="H995" s="1004"/>
      <c r="I995" s="1004"/>
      <c r="J995" s="1004"/>
      <c r="K995" s="1004"/>
      <c r="L995" s="1004"/>
      <c r="M995" s="1004"/>
      <c r="N995" s="1005"/>
      <c r="O995" s="40"/>
      <c r="P995" s="26" t="s">
        <v>481</v>
      </c>
      <c r="Q995" s="477" t="str">
        <f>"#"&amp;ADDRESS(ROW($C$10),COLUMN($C$10))</f>
        <v>#$C$10</v>
      </c>
      <c r="R995" s="295"/>
      <c r="S995" s="295"/>
      <c r="T995" s="295"/>
      <c r="U995" s="295"/>
      <c r="V995" s="295"/>
      <c r="W995" s="295"/>
    </row>
    <row r="996" spans="3:23" s="294" customFormat="1" ht="5.0999999999999996" customHeight="1" x14ac:dyDescent="0.2">
      <c r="C996" s="403"/>
      <c r="D996" s="407"/>
      <c r="E996" s="413"/>
      <c r="F996" s="1027"/>
      <c r="G996" s="1027"/>
      <c r="H996" s="1027"/>
      <c r="I996" s="1027"/>
      <c r="J996" s="1027"/>
      <c r="K996" s="1027"/>
      <c r="L996" s="1027"/>
      <c r="M996" s="1027"/>
      <c r="N996" s="1028"/>
      <c r="O996" s="40"/>
      <c r="P996" s="301"/>
      <c r="Q996" s="295"/>
      <c r="R996" s="295"/>
      <c r="S996" s="295"/>
      <c r="T996" s="295"/>
      <c r="U996" s="295"/>
      <c r="V996" s="295"/>
      <c r="W996" s="295"/>
    </row>
    <row r="997" spans="3:23" s="294" customFormat="1" ht="50.1" customHeight="1" x14ac:dyDescent="0.2">
      <c r="C997" s="403"/>
      <c r="D997" s="404"/>
      <c r="E997" s="404"/>
      <c r="F997" s="1006"/>
      <c r="G997" s="1007"/>
      <c r="H997" s="1007"/>
      <c r="I997" s="1007"/>
      <c r="J997" s="1007"/>
      <c r="K997" s="1007"/>
      <c r="L997" s="1007"/>
      <c r="M997" s="1007"/>
      <c r="N997" s="1008"/>
      <c r="O997" s="40"/>
      <c r="P997" s="295"/>
      <c r="Q997" s="295"/>
      <c r="R997" s="295"/>
      <c r="S997" s="295"/>
      <c r="T997" s="295"/>
      <c r="U997" s="295"/>
      <c r="V997" s="295"/>
      <c r="W997" s="295"/>
    </row>
    <row r="998" spans="3:23" s="294" customFormat="1" ht="5.0999999999999996" customHeight="1" x14ac:dyDescent="0.2">
      <c r="C998" s="403"/>
      <c r="D998" s="404"/>
      <c r="E998" s="404"/>
      <c r="F998" s="404"/>
      <c r="G998" s="404"/>
      <c r="H998" s="404"/>
      <c r="I998" s="404"/>
      <c r="J998" s="404"/>
      <c r="K998" s="404"/>
      <c r="L998" s="404"/>
      <c r="M998" s="404"/>
      <c r="N998" s="405"/>
      <c r="O998" s="40"/>
      <c r="P998" s="295"/>
      <c r="Q998" s="295"/>
      <c r="R998" s="295"/>
      <c r="S998" s="295"/>
      <c r="T998" s="295"/>
      <c r="U998" s="295"/>
      <c r="V998" s="295"/>
      <c r="W998" s="295"/>
    </row>
    <row r="999" spans="3:23" s="294" customFormat="1" ht="12.75" customHeight="1" x14ac:dyDescent="0.2">
      <c r="C999" s="403"/>
      <c r="D999" s="404"/>
      <c r="E999" s="404"/>
      <c r="F999" s="1029" t="str">
        <f>Translations!$B$210</f>
        <v>Reference to external files, if relevant</v>
      </c>
      <c r="G999" s="1029"/>
      <c r="H999" s="1029"/>
      <c r="I999" s="1029"/>
      <c r="J999" s="1029"/>
      <c r="K999" s="934"/>
      <c r="L999" s="934"/>
      <c r="M999" s="934"/>
      <c r="N999" s="934"/>
      <c r="O999" s="40"/>
      <c r="P999" s="295"/>
      <c r="Q999" s="295"/>
      <c r="R999" s="295"/>
      <c r="S999" s="295"/>
      <c r="T999" s="295"/>
      <c r="U999" s="295"/>
      <c r="V999" s="295"/>
      <c r="W999" s="295"/>
    </row>
    <row r="1000" spans="3:23" s="294" customFormat="1" ht="5.0999999999999996" customHeight="1" x14ac:dyDescent="0.2">
      <c r="C1000" s="403"/>
      <c r="D1000" s="404"/>
      <c r="E1000" s="404"/>
      <c r="F1000" s="414"/>
      <c r="G1000" s="414"/>
      <c r="H1000" s="414"/>
      <c r="I1000" s="414"/>
      <c r="J1000" s="414"/>
      <c r="K1000" s="414"/>
      <c r="L1000" s="414"/>
      <c r="M1000" s="414"/>
      <c r="N1000" s="415"/>
      <c r="O1000" s="40"/>
      <c r="P1000" s="295"/>
      <c r="Q1000" s="295"/>
      <c r="R1000" s="295"/>
      <c r="S1000" s="295"/>
      <c r="T1000" s="295"/>
      <c r="U1000" s="295"/>
      <c r="V1000" s="295"/>
      <c r="W1000" s="295"/>
    </row>
    <row r="1001" spans="3:23" s="294" customFormat="1" ht="12.75" customHeight="1" x14ac:dyDescent="0.2">
      <c r="C1001" s="403"/>
      <c r="D1001" s="407" t="s">
        <v>153</v>
      </c>
      <c r="E1001" s="1047" t="str">
        <f>Translations!$B$337</f>
        <v>Are further internal source streams relevant?</v>
      </c>
      <c r="F1001" s="1047"/>
      <c r="G1001" s="1047"/>
      <c r="H1001" s="1047"/>
      <c r="I1001" s="1047"/>
      <c r="J1001" s="1047"/>
      <c r="K1001" s="1047"/>
      <c r="L1001" s="1047"/>
      <c r="M1001" s="1048"/>
      <c r="N1001" s="1048"/>
      <c r="O1001" s="40"/>
      <c r="P1001" s="301"/>
      <c r="Q1001" s="295"/>
      <c r="R1001" s="295"/>
      <c r="S1001" s="295"/>
      <c r="T1001" s="21"/>
      <c r="U1001" s="295"/>
      <c r="V1001" s="295"/>
      <c r="W1001" s="295"/>
    </row>
    <row r="1002" spans="3:23" s="294" customFormat="1" ht="5.0999999999999996" customHeight="1" x14ac:dyDescent="0.2">
      <c r="C1002" s="403"/>
      <c r="D1002" s="404"/>
      <c r="E1002" s="1016"/>
      <c r="F1002" s="1016"/>
      <c r="G1002" s="1016"/>
      <c r="H1002" s="1016"/>
      <c r="I1002" s="1016"/>
      <c r="J1002" s="1016"/>
      <c r="K1002" s="1016"/>
      <c r="L1002" s="1016"/>
      <c r="M1002" s="1016"/>
      <c r="N1002" s="1057"/>
      <c r="O1002" s="40"/>
      <c r="P1002" s="295"/>
      <c r="Q1002" s="295"/>
      <c r="R1002" s="295"/>
      <c r="S1002" s="295"/>
      <c r="T1002" s="295"/>
      <c r="U1002" s="295"/>
      <c r="V1002" s="295"/>
      <c r="W1002" s="295"/>
    </row>
    <row r="1003" spans="3:23" s="294" customFormat="1" ht="25.5" customHeight="1" thickBot="1" x14ac:dyDescent="0.25">
      <c r="C1003" s="403"/>
      <c r="D1003" s="404"/>
      <c r="E1003" s="404"/>
      <c r="F1003" s="404"/>
      <c r="G1003" s="404"/>
      <c r="H1003" s="404"/>
      <c r="I1003" s="1044" t="str">
        <f>Translations!$B$254</f>
        <v>Data source</v>
      </c>
      <c r="J1003" s="1044"/>
      <c r="K1003" s="1044" t="str">
        <f>Translations!$B$255</f>
        <v>Other data source (if applicable)</v>
      </c>
      <c r="L1003" s="1044"/>
      <c r="M1003" s="1044" t="str">
        <f>Translations!$B$255</f>
        <v>Other data source (if applicable)</v>
      </c>
      <c r="N1003" s="1044"/>
      <c r="O1003" s="40"/>
      <c r="P1003" s="301"/>
      <c r="Q1003" s="295"/>
      <c r="R1003" s="295"/>
      <c r="S1003" s="295"/>
      <c r="T1003" s="295"/>
      <c r="U1003" s="295"/>
      <c r="V1003" s="295"/>
      <c r="W1003" s="295" t="s">
        <v>457</v>
      </c>
    </row>
    <row r="1004" spans="3:23" s="294" customFormat="1" ht="12.75" customHeight="1" x14ac:dyDescent="0.2">
      <c r="C1004" s="403"/>
      <c r="D1004" s="407"/>
      <c r="E1004" s="412" t="s">
        <v>908</v>
      </c>
      <c r="F1004" s="1031" t="str">
        <f>Translations!$B$342</f>
        <v>Amounts imported or exported</v>
      </c>
      <c r="G1004" s="1098"/>
      <c r="H1004" s="1098"/>
      <c r="I1004" s="1099"/>
      <c r="J1004" s="1099"/>
      <c r="K1004" s="1100"/>
      <c r="L1004" s="1100"/>
      <c r="M1004" s="1100"/>
      <c r="N1004" s="1100"/>
      <c r="O1004" s="40"/>
      <c r="P1004" s="295"/>
      <c r="Q1004" s="295"/>
      <c r="R1004" s="295"/>
      <c r="S1004" s="295"/>
      <c r="T1004" s="295"/>
      <c r="U1004" s="295"/>
      <c r="V1004" s="295"/>
      <c r="W1004" s="302" t="b">
        <f>AND(M1001&lt;&gt;"",M1001=FALSE)</f>
        <v>0</v>
      </c>
    </row>
    <row r="1005" spans="3:23" s="294" customFormat="1" ht="12.75" customHeight="1" x14ac:dyDescent="0.2">
      <c r="C1005" s="403"/>
      <c r="D1005" s="407"/>
      <c r="E1005" s="412" t="s">
        <v>909</v>
      </c>
      <c r="F1005" s="1038" t="str">
        <f>Translations!$B$256</f>
        <v>Energy content</v>
      </c>
      <c r="G1005" s="1101"/>
      <c r="H1005" s="1101"/>
      <c r="I1005" s="1102"/>
      <c r="J1005" s="1102"/>
      <c r="K1005" s="1103"/>
      <c r="L1005" s="1103"/>
      <c r="M1005" s="1103"/>
      <c r="N1005" s="1103"/>
      <c r="O1005" s="40"/>
      <c r="P1005" s="295"/>
      <c r="Q1005" s="295"/>
      <c r="R1005" s="295"/>
      <c r="S1005" s="295"/>
      <c r="T1005" s="295"/>
      <c r="U1005" s="295"/>
      <c r="V1005" s="295"/>
      <c r="W1005" s="324" t="b">
        <f>W1004</f>
        <v>0</v>
      </c>
    </row>
    <row r="1006" spans="3:23" s="294" customFormat="1" ht="12.75" customHeight="1" x14ac:dyDescent="0.2">
      <c r="C1006" s="403"/>
      <c r="D1006" s="407"/>
      <c r="E1006" s="412" t="s">
        <v>910</v>
      </c>
      <c r="F1006" s="1037" t="str">
        <f>Translations!$B$343</f>
        <v>Emission factor or carbon content</v>
      </c>
      <c r="G1006" s="1037"/>
      <c r="H1006" s="1038"/>
      <c r="I1006" s="1039"/>
      <c r="J1006" s="1096"/>
      <c r="K1006" s="1041"/>
      <c r="L1006" s="1043"/>
      <c r="M1006" s="1041"/>
      <c r="N1006" s="1043"/>
      <c r="O1006" s="40"/>
      <c r="P1006" s="295"/>
      <c r="Q1006" s="295"/>
      <c r="R1006" s="295"/>
      <c r="S1006" s="295"/>
      <c r="T1006" s="295"/>
      <c r="U1006" s="295"/>
      <c r="V1006" s="295"/>
      <c r="W1006" s="324" t="b">
        <f>W1005</f>
        <v>0</v>
      </c>
    </row>
    <row r="1007" spans="3:23" s="294" customFormat="1" ht="12.75" customHeight="1" x14ac:dyDescent="0.2">
      <c r="C1007" s="403"/>
      <c r="D1007" s="407"/>
      <c r="E1007" s="412" t="s">
        <v>911</v>
      </c>
      <c r="F1007" s="1019" t="str">
        <f>Translations!$B$344</f>
        <v>Biomass content</v>
      </c>
      <c r="G1007" s="1019"/>
      <c r="H1007" s="1020"/>
      <c r="I1007" s="1021"/>
      <c r="J1007" s="1097"/>
      <c r="K1007" s="1023"/>
      <c r="L1007" s="1025"/>
      <c r="M1007" s="1023"/>
      <c r="N1007" s="1025"/>
      <c r="O1007" s="40"/>
      <c r="P1007" s="295"/>
      <c r="Q1007" s="295"/>
      <c r="R1007" s="295"/>
      <c r="S1007" s="295"/>
      <c r="T1007" s="295"/>
      <c r="U1007" s="295"/>
      <c r="V1007" s="295"/>
      <c r="W1007" s="324" t="b">
        <f>W1006</f>
        <v>0</v>
      </c>
    </row>
    <row r="1008" spans="3:23" s="294" customFormat="1" ht="5.0999999999999996" customHeight="1" x14ac:dyDescent="0.2">
      <c r="C1008" s="403"/>
      <c r="D1008" s="407"/>
      <c r="E1008" s="404"/>
      <c r="F1008" s="404"/>
      <c r="G1008" s="404"/>
      <c r="H1008" s="404"/>
      <c r="I1008" s="404"/>
      <c r="J1008" s="404"/>
      <c r="K1008" s="404"/>
      <c r="L1008" s="404"/>
      <c r="M1008" s="404"/>
      <c r="N1008" s="405"/>
      <c r="O1008" s="40"/>
      <c r="P1008" s="301"/>
      <c r="Q1008" s="295"/>
      <c r="R1008" s="295"/>
      <c r="S1008" s="295"/>
      <c r="T1008" s="295"/>
      <c r="U1008" s="295"/>
      <c r="V1008" s="295"/>
      <c r="W1008" s="304"/>
    </row>
    <row r="1009" spans="1:23" ht="12.75" customHeight="1" x14ac:dyDescent="0.2">
      <c r="C1009" s="403"/>
      <c r="D1009" s="407"/>
      <c r="E1009" s="412" t="s">
        <v>912</v>
      </c>
      <c r="F1009" s="1013" t="str">
        <f>Translations!$B$257</f>
        <v>Description of the methodology applied</v>
      </c>
      <c r="G1009" s="1013"/>
      <c r="H1009" s="1013"/>
      <c r="I1009" s="1013"/>
      <c r="J1009" s="1013"/>
      <c r="K1009" s="1013"/>
      <c r="L1009" s="1013"/>
      <c r="M1009" s="1013"/>
      <c r="N1009" s="1014"/>
      <c r="P1009" s="301"/>
      <c r="W1009" s="304"/>
    </row>
    <row r="1010" spans="1:23" ht="5.0999999999999996" customHeight="1" x14ac:dyDescent="0.2">
      <c r="C1010" s="403"/>
      <c r="D1010" s="404"/>
      <c r="E1010" s="408"/>
      <c r="F1010" s="503"/>
      <c r="G1010" s="504"/>
      <c r="H1010" s="504"/>
      <c r="I1010" s="504"/>
      <c r="J1010" s="504"/>
      <c r="K1010" s="504"/>
      <c r="L1010" s="504"/>
      <c r="M1010" s="504"/>
      <c r="N1010" s="505"/>
      <c r="W1010" s="304"/>
    </row>
    <row r="1011" spans="1:23" ht="12.75" customHeight="1" x14ac:dyDescent="0.2">
      <c r="C1011" s="403"/>
      <c r="D1011" s="407"/>
      <c r="E1011" s="412"/>
      <c r="F1011" s="1026" t="str">
        <f>IF(I919&lt;&gt;"",HYPERLINK("#" &amp; Q1011,EUConst_MsgDescription),"")</f>
        <v/>
      </c>
      <c r="G1011" s="1004"/>
      <c r="H1011" s="1004"/>
      <c r="I1011" s="1004"/>
      <c r="J1011" s="1004"/>
      <c r="K1011" s="1004"/>
      <c r="L1011" s="1004"/>
      <c r="M1011" s="1004"/>
      <c r="N1011" s="1005"/>
      <c r="P1011" s="26" t="s">
        <v>481</v>
      </c>
      <c r="Q1011" s="477" t="str">
        <f>"#"&amp;ADDRESS(ROW($C$10),COLUMN($C$10))</f>
        <v>#$C$10</v>
      </c>
      <c r="W1011" s="304"/>
    </row>
    <row r="1012" spans="1:23" ht="5.0999999999999996" customHeight="1" x14ac:dyDescent="0.2">
      <c r="C1012" s="403"/>
      <c r="D1012" s="407"/>
      <c r="E1012" s="413"/>
      <c r="F1012" s="1027"/>
      <c r="G1012" s="1027"/>
      <c r="H1012" s="1027"/>
      <c r="I1012" s="1027"/>
      <c r="J1012" s="1027"/>
      <c r="K1012" s="1027"/>
      <c r="L1012" s="1027"/>
      <c r="M1012" s="1027"/>
      <c r="N1012" s="1028"/>
      <c r="P1012" s="301"/>
      <c r="W1012" s="304"/>
    </row>
    <row r="1013" spans="1:23" s="299" customFormat="1" ht="50.1" customHeight="1" x14ac:dyDescent="0.2">
      <c r="A1013" s="298"/>
      <c r="B1013" s="14"/>
      <c r="C1013" s="403"/>
      <c r="D1013" s="413"/>
      <c r="E1013" s="413"/>
      <c r="F1013" s="994"/>
      <c r="G1013" s="995"/>
      <c r="H1013" s="995"/>
      <c r="I1013" s="995"/>
      <c r="J1013" s="995"/>
      <c r="K1013" s="995"/>
      <c r="L1013" s="995"/>
      <c r="M1013" s="995"/>
      <c r="N1013" s="996"/>
      <c r="O1013" s="40"/>
      <c r="P1013" s="305"/>
      <c r="Q1013" s="306"/>
      <c r="R1013" s="306"/>
      <c r="S1013" s="295"/>
      <c r="T1013" s="295"/>
      <c r="U1013" s="306"/>
      <c r="V1013" s="306"/>
      <c r="W1013" s="307" t="b">
        <f>W1007</f>
        <v>0</v>
      </c>
    </row>
    <row r="1014" spans="1:23" ht="5.0999999999999996" customHeight="1" x14ac:dyDescent="0.2">
      <c r="C1014" s="403"/>
      <c r="D1014" s="407"/>
      <c r="E1014" s="404"/>
      <c r="F1014" s="404"/>
      <c r="G1014" s="404"/>
      <c r="H1014" s="404"/>
      <c r="I1014" s="404"/>
      <c r="J1014" s="404"/>
      <c r="K1014" s="404"/>
      <c r="L1014" s="404"/>
      <c r="M1014" s="404"/>
      <c r="N1014" s="405"/>
      <c r="W1014" s="304"/>
    </row>
    <row r="1015" spans="1:23" ht="12.75" customHeight="1" thickBot="1" x14ac:dyDescent="0.25">
      <c r="C1015" s="403"/>
      <c r="D1015" s="407"/>
      <c r="E1015" s="412"/>
      <c r="F1015" s="1029" t="str">
        <f>Translations!$B$210</f>
        <v>Reference to external files, if relevant</v>
      </c>
      <c r="G1015" s="1029"/>
      <c r="H1015" s="1029"/>
      <c r="I1015" s="1029"/>
      <c r="J1015" s="1029"/>
      <c r="K1015" s="934"/>
      <c r="L1015" s="934"/>
      <c r="M1015" s="934"/>
      <c r="N1015" s="934"/>
      <c r="W1015" s="311" t="b">
        <f>W1013</f>
        <v>0</v>
      </c>
    </row>
    <row r="1016" spans="1:23" ht="5.0999999999999996" customHeight="1" x14ac:dyDescent="0.2">
      <c r="C1016" s="403"/>
      <c r="D1016" s="407"/>
      <c r="E1016" s="404"/>
      <c r="F1016" s="404"/>
      <c r="G1016" s="404"/>
      <c r="H1016" s="404"/>
      <c r="I1016" s="404"/>
      <c r="J1016" s="404"/>
      <c r="K1016" s="404"/>
      <c r="L1016" s="404"/>
      <c r="M1016" s="404"/>
      <c r="N1016" s="405"/>
      <c r="P1016" s="301"/>
    </row>
    <row r="1017" spans="1:23" ht="12.75" customHeight="1" thickBot="1" x14ac:dyDescent="0.25">
      <c r="C1017" s="403"/>
      <c r="D1017" s="407" t="s">
        <v>154</v>
      </c>
      <c r="E1017" s="1047" t="str">
        <f>Translations!$B$345</f>
        <v>Is transferred CO2 imported or exported relevant?</v>
      </c>
      <c r="F1017" s="1047"/>
      <c r="G1017" s="1047"/>
      <c r="H1017" s="1047"/>
      <c r="I1017" s="1047"/>
      <c r="J1017" s="1047"/>
      <c r="K1017" s="1047"/>
      <c r="L1017" s="1047"/>
      <c r="M1017" s="1048"/>
      <c r="N1017" s="1048"/>
      <c r="P1017" s="301"/>
      <c r="T1017" s="21"/>
    </row>
    <row r="1018" spans="1:23" ht="5.0999999999999996" customHeight="1" thickBot="1" x14ac:dyDescent="0.25">
      <c r="C1018" s="403"/>
      <c r="D1018" s="404"/>
      <c r="E1018" s="1016"/>
      <c r="F1018" s="1017"/>
      <c r="G1018" s="1017"/>
      <c r="H1018" s="1017"/>
      <c r="I1018" s="1017"/>
      <c r="J1018" s="1017"/>
      <c r="K1018" s="1017"/>
      <c r="L1018" s="1017"/>
      <c r="M1018" s="1017"/>
      <c r="N1018" s="1018"/>
      <c r="W1018" s="318" t="s">
        <v>457</v>
      </c>
    </row>
    <row r="1019" spans="1:23" ht="25.5" customHeight="1" x14ac:dyDescent="0.2">
      <c r="C1019" s="403"/>
      <c r="D1019" s="404"/>
      <c r="E1019" s="404"/>
      <c r="F1019" s="1006"/>
      <c r="G1019" s="1007"/>
      <c r="H1019" s="1007"/>
      <c r="I1019" s="1007"/>
      <c r="J1019" s="1007"/>
      <c r="K1019" s="1007"/>
      <c r="L1019" s="1007"/>
      <c r="M1019" s="1007"/>
      <c r="N1019" s="1008"/>
      <c r="W1019" s="302" t="b">
        <f>AND(M1017&lt;&gt;"",M1017=FALSE)</f>
        <v>0</v>
      </c>
    </row>
    <row r="1020" spans="1:23" ht="5.0999999999999996" customHeight="1" x14ac:dyDescent="0.2">
      <c r="C1020" s="403"/>
      <c r="D1020" s="404"/>
      <c r="E1020" s="404"/>
      <c r="F1020" s="404"/>
      <c r="G1020" s="404"/>
      <c r="H1020" s="404"/>
      <c r="I1020" s="404"/>
      <c r="J1020" s="404"/>
      <c r="K1020" s="404"/>
      <c r="L1020" s="404"/>
      <c r="M1020" s="404"/>
      <c r="N1020" s="405"/>
      <c r="W1020" s="304"/>
    </row>
    <row r="1021" spans="1:23" ht="12.75" customHeight="1" thickBot="1" x14ac:dyDescent="0.25">
      <c r="C1021" s="403"/>
      <c r="D1021" s="404"/>
      <c r="E1021" s="404"/>
      <c r="F1021" s="1029" t="str">
        <f>Translations!$B$210</f>
        <v>Reference to external files, if relevant</v>
      </c>
      <c r="G1021" s="1029"/>
      <c r="H1021" s="1029"/>
      <c r="I1021" s="1029"/>
      <c r="J1021" s="1029"/>
      <c r="K1021" s="934"/>
      <c r="L1021" s="934"/>
      <c r="M1021" s="934"/>
      <c r="N1021" s="934"/>
      <c r="W1021" s="326" t="b">
        <f>W1019</f>
        <v>0</v>
      </c>
    </row>
    <row r="1022" spans="1:23" ht="5.0999999999999996" customHeight="1" x14ac:dyDescent="0.2">
      <c r="C1022" s="403"/>
      <c r="D1022" s="407"/>
      <c r="E1022" s="404"/>
      <c r="F1022" s="404"/>
      <c r="G1022" s="404"/>
      <c r="H1022" s="404"/>
      <c r="I1022" s="404"/>
      <c r="J1022" s="404"/>
      <c r="K1022" s="404"/>
      <c r="L1022" s="404"/>
      <c r="M1022" s="404"/>
      <c r="N1022" s="405"/>
    </row>
    <row r="1023" spans="1:23" ht="5.0999999999999996" customHeight="1" x14ac:dyDescent="0.2">
      <c r="C1023" s="400"/>
      <c r="D1023" s="416"/>
      <c r="E1023" s="401"/>
      <c r="F1023" s="401"/>
      <c r="G1023" s="401"/>
      <c r="H1023" s="401"/>
      <c r="I1023" s="401"/>
      <c r="J1023" s="401"/>
      <c r="K1023" s="401"/>
      <c r="L1023" s="401"/>
      <c r="M1023" s="401"/>
      <c r="N1023" s="402"/>
    </row>
    <row r="1024" spans="1:23" ht="12.75" customHeight="1" x14ac:dyDescent="0.2">
      <c r="C1024" s="403"/>
      <c r="D1024" s="406" t="s">
        <v>151</v>
      </c>
      <c r="E1024" s="1045" t="str">
        <f>Translations!$B$347</f>
        <v>Fuel input to this sub-installation and relevant emission factor</v>
      </c>
      <c r="F1024" s="1045"/>
      <c r="G1024" s="1045"/>
      <c r="H1024" s="1045"/>
      <c r="I1024" s="1045"/>
      <c r="J1024" s="1045"/>
      <c r="K1024" s="1045"/>
      <c r="L1024" s="1045"/>
      <c r="M1024" s="1045"/>
      <c r="N1024" s="1046"/>
    </row>
    <row r="1025" spans="3:23" s="294" customFormat="1" ht="12.75" customHeight="1" x14ac:dyDescent="0.2">
      <c r="C1025" s="403"/>
      <c r="D1025" s="407" t="s">
        <v>152</v>
      </c>
      <c r="E1025" s="1047" t="str">
        <f>Translations!$B$249</f>
        <v>Information on the methodology applied</v>
      </c>
      <c r="F1025" s="1047"/>
      <c r="G1025" s="1047"/>
      <c r="H1025" s="1047"/>
      <c r="I1025" s="1047"/>
      <c r="J1025" s="1047"/>
      <c r="K1025" s="1047"/>
      <c r="L1025" s="1047"/>
      <c r="M1025" s="1047"/>
      <c r="N1025" s="1049"/>
      <c r="O1025" s="40"/>
      <c r="P1025" s="301"/>
      <c r="Q1025" s="295"/>
      <c r="R1025" s="295"/>
      <c r="S1025" s="295"/>
      <c r="T1025" s="295"/>
      <c r="U1025" s="295"/>
      <c r="V1025" s="295"/>
      <c r="W1025" s="295"/>
    </row>
    <row r="1026" spans="3:23" s="294" customFormat="1" ht="25.5" customHeight="1" x14ac:dyDescent="0.2">
      <c r="C1026" s="403"/>
      <c r="D1026" s="404"/>
      <c r="E1026" s="404"/>
      <c r="F1026" s="426"/>
      <c r="G1026" s="404"/>
      <c r="H1026" s="404"/>
      <c r="I1026" s="1044" t="str">
        <f>Translations!$B$254</f>
        <v>Data source</v>
      </c>
      <c r="J1026" s="1044"/>
      <c r="K1026" s="1044" t="str">
        <f>Translations!$B$255</f>
        <v>Other data source (if applicable)</v>
      </c>
      <c r="L1026" s="1044"/>
      <c r="M1026" s="1044" t="str">
        <f>Translations!$B$255</f>
        <v>Other data source (if applicable)</v>
      </c>
      <c r="N1026" s="1044"/>
      <c r="O1026" s="40"/>
      <c r="P1026" s="295"/>
      <c r="Q1026" s="295"/>
      <c r="R1026" s="295"/>
      <c r="S1026" s="295"/>
      <c r="T1026" s="295"/>
      <c r="U1026" s="295"/>
      <c r="V1026" s="295"/>
      <c r="W1026" s="295"/>
    </row>
    <row r="1027" spans="3:23" s="294" customFormat="1" ht="12.75" customHeight="1" x14ac:dyDescent="0.2">
      <c r="C1027" s="403"/>
      <c r="D1027" s="407"/>
      <c r="E1027" s="412" t="s">
        <v>908</v>
      </c>
      <c r="F1027" s="1050" t="str">
        <f>Translations!$B$231</f>
        <v>Fuel input</v>
      </c>
      <c r="G1027" s="1050"/>
      <c r="H1027" s="1051"/>
      <c r="I1027" s="977"/>
      <c r="J1027" s="978"/>
      <c r="K1027" s="979"/>
      <c r="L1027" s="980"/>
      <c r="M1027" s="979"/>
      <c r="N1027" s="981"/>
      <c r="O1027" s="40"/>
      <c r="P1027" s="295"/>
      <c r="Q1027" s="295"/>
      <c r="R1027" s="295"/>
      <c r="S1027" s="295"/>
      <c r="T1027" s="295"/>
      <c r="U1027" s="295"/>
      <c r="V1027" s="295"/>
      <c r="W1027" s="295"/>
    </row>
    <row r="1028" spans="3:23" s="294" customFormat="1" ht="12.75" customHeight="1" x14ac:dyDescent="0.2">
      <c r="C1028" s="403"/>
      <c r="D1028" s="407"/>
      <c r="E1028" s="412" t="s">
        <v>909</v>
      </c>
      <c r="F1028" s="1050" t="str">
        <f>Translations!$B$353</f>
        <v>Weighted emission factor</v>
      </c>
      <c r="G1028" s="1050"/>
      <c r="H1028" s="1051"/>
      <c r="I1028" s="977"/>
      <c r="J1028" s="978"/>
      <c r="K1028" s="979"/>
      <c r="L1028" s="980"/>
      <c r="M1028" s="979"/>
      <c r="N1028" s="981"/>
      <c r="O1028" s="40"/>
      <c r="P1028" s="295"/>
      <c r="Q1028" s="295"/>
      <c r="R1028" s="295"/>
      <c r="S1028" s="295"/>
      <c r="T1028" s="295"/>
      <c r="U1028" s="295"/>
      <c r="V1028" s="295"/>
      <c r="W1028" s="295"/>
    </row>
    <row r="1029" spans="3:23" s="294" customFormat="1" ht="5.0999999999999996" customHeight="1" x14ac:dyDescent="0.2">
      <c r="C1029" s="403"/>
      <c r="D1029" s="407"/>
      <c r="E1029" s="404"/>
      <c r="F1029" s="404"/>
      <c r="G1029" s="404"/>
      <c r="H1029" s="404"/>
      <c r="I1029" s="404"/>
      <c r="J1029" s="404"/>
      <c r="K1029" s="404"/>
      <c r="L1029" s="404"/>
      <c r="M1029" s="404"/>
      <c r="N1029" s="405"/>
      <c r="O1029" s="40"/>
      <c r="P1029" s="295"/>
      <c r="Q1029" s="295"/>
      <c r="R1029" s="295"/>
      <c r="S1029" s="295"/>
      <c r="T1029" s="295"/>
      <c r="U1029" s="295"/>
      <c r="V1029" s="295"/>
      <c r="W1029" s="295"/>
    </row>
    <row r="1030" spans="3:23" s="294" customFormat="1" ht="12.75" customHeight="1" x14ac:dyDescent="0.2">
      <c r="C1030" s="403"/>
      <c r="D1030" s="407"/>
      <c r="E1030" s="412" t="s">
        <v>910</v>
      </c>
      <c r="F1030" s="1013" t="str">
        <f>Translations!$B$257</f>
        <v>Description of the methodology applied</v>
      </c>
      <c r="G1030" s="1013"/>
      <c r="H1030" s="1013"/>
      <c r="I1030" s="1013"/>
      <c r="J1030" s="1013"/>
      <c r="K1030" s="1013"/>
      <c r="L1030" s="1013"/>
      <c r="M1030" s="1013"/>
      <c r="N1030" s="1014"/>
      <c r="O1030" s="40"/>
      <c r="P1030" s="295"/>
      <c r="Q1030" s="295"/>
      <c r="R1030" s="295"/>
      <c r="S1030" s="295"/>
      <c r="T1030" s="295"/>
      <c r="U1030" s="295"/>
      <c r="V1030" s="295"/>
      <c r="W1030" s="295"/>
    </row>
    <row r="1031" spans="3:23" s="294" customFormat="1" ht="5.0999999999999996" customHeight="1" x14ac:dyDescent="0.2">
      <c r="C1031" s="403"/>
      <c r="D1031" s="404"/>
      <c r="E1031" s="408"/>
      <c r="F1031" s="423"/>
      <c r="G1031" s="424"/>
      <c r="H1031" s="424"/>
      <c r="I1031" s="424"/>
      <c r="J1031" s="424"/>
      <c r="K1031" s="424"/>
      <c r="L1031" s="424"/>
      <c r="M1031" s="424"/>
      <c r="N1031" s="425"/>
      <c r="O1031" s="40"/>
      <c r="P1031" s="295"/>
      <c r="Q1031" s="295"/>
      <c r="R1031" s="295"/>
      <c r="S1031" s="295"/>
      <c r="T1031" s="295"/>
      <c r="U1031" s="295"/>
      <c r="V1031" s="295"/>
      <c r="W1031" s="295"/>
    </row>
    <row r="1032" spans="3:23" s="294" customFormat="1" ht="12.75" customHeight="1" x14ac:dyDescent="0.2">
      <c r="C1032" s="403"/>
      <c r="D1032" s="407"/>
      <c r="E1032" s="412"/>
      <c r="F1032" s="1026" t="str">
        <f>IF(I919&lt;&gt;"",HYPERLINK("#" &amp; Q1032,EUConst_MsgDescription),"")</f>
        <v/>
      </c>
      <c r="G1032" s="1004"/>
      <c r="H1032" s="1004"/>
      <c r="I1032" s="1004"/>
      <c r="J1032" s="1004"/>
      <c r="K1032" s="1004"/>
      <c r="L1032" s="1004"/>
      <c r="M1032" s="1004"/>
      <c r="N1032" s="1005"/>
      <c r="O1032" s="40"/>
      <c r="P1032" s="26" t="s">
        <v>481</v>
      </c>
      <c r="Q1032" s="477" t="str">
        <f>"#"&amp;ADDRESS(ROW($C$10),COLUMN($C$10))</f>
        <v>#$C$10</v>
      </c>
      <c r="R1032" s="295"/>
      <c r="S1032" s="295"/>
      <c r="T1032" s="295"/>
      <c r="U1032" s="295"/>
      <c r="V1032" s="295"/>
      <c r="W1032" s="295"/>
    </row>
    <row r="1033" spans="3:23" s="294" customFormat="1" ht="5.0999999999999996" customHeight="1" x14ac:dyDescent="0.2">
      <c r="C1033" s="403"/>
      <c r="D1033" s="407"/>
      <c r="E1033" s="413"/>
      <c r="F1033" s="1027"/>
      <c r="G1033" s="1027"/>
      <c r="H1033" s="1027"/>
      <c r="I1033" s="1027"/>
      <c r="J1033" s="1027"/>
      <c r="K1033" s="1027"/>
      <c r="L1033" s="1027"/>
      <c r="M1033" s="1027"/>
      <c r="N1033" s="1028"/>
      <c r="O1033" s="40"/>
      <c r="P1033" s="301"/>
      <c r="Q1033" s="295"/>
      <c r="R1033" s="295"/>
      <c r="S1033" s="295"/>
      <c r="T1033" s="295"/>
      <c r="U1033" s="295"/>
      <c r="V1033" s="295"/>
      <c r="W1033" s="295"/>
    </row>
    <row r="1034" spans="3:23" s="294" customFormat="1" ht="50.1" customHeight="1" x14ac:dyDescent="0.2">
      <c r="C1034" s="403"/>
      <c r="D1034" s="413"/>
      <c r="E1034" s="413"/>
      <c r="F1034" s="994"/>
      <c r="G1034" s="995"/>
      <c r="H1034" s="995"/>
      <c r="I1034" s="995"/>
      <c r="J1034" s="995"/>
      <c r="K1034" s="995"/>
      <c r="L1034" s="995"/>
      <c r="M1034" s="995"/>
      <c r="N1034" s="996"/>
      <c r="O1034" s="40"/>
      <c r="P1034" s="295"/>
      <c r="Q1034" s="295"/>
      <c r="R1034" s="295"/>
      <c r="S1034" s="295"/>
      <c r="T1034" s="295"/>
      <c r="U1034" s="295"/>
      <c r="V1034" s="295"/>
      <c r="W1034" s="295"/>
    </row>
    <row r="1035" spans="3:23" s="294" customFormat="1" ht="5.0999999999999996" customHeight="1" thickBot="1" x14ac:dyDescent="0.25">
      <c r="C1035" s="403"/>
      <c r="D1035" s="407"/>
      <c r="E1035" s="404"/>
      <c r="F1035" s="404"/>
      <c r="G1035" s="404"/>
      <c r="H1035" s="404"/>
      <c r="I1035" s="404"/>
      <c r="J1035" s="404"/>
      <c r="K1035" s="404"/>
      <c r="L1035" s="404"/>
      <c r="M1035" s="404"/>
      <c r="N1035" s="405"/>
      <c r="O1035" s="40"/>
      <c r="P1035" s="295"/>
      <c r="Q1035" s="295"/>
      <c r="R1035" s="295"/>
      <c r="S1035" s="295"/>
      <c r="T1035" s="295"/>
      <c r="U1035" s="295"/>
      <c r="V1035" s="295"/>
      <c r="W1035" s="295"/>
    </row>
    <row r="1036" spans="3:23" s="294" customFormat="1" ht="12.75" customHeight="1" x14ac:dyDescent="0.2">
      <c r="C1036" s="403"/>
      <c r="D1036" s="407"/>
      <c r="E1036" s="412"/>
      <c r="F1036" s="1029" t="str">
        <f>Translations!$B$210</f>
        <v>Reference to external files, if relevant</v>
      </c>
      <c r="G1036" s="1029"/>
      <c r="H1036" s="1029"/>
      <c r="I1036" s="1029"/>
      <c r="J1036" s="1029"/>
      <c r="K1036" s="934"/>
      <c r="L1036" s="934"/>
      <c r="M1036" s="934"/>
      <c r="N1036" s="934"/>
      <c r="O1036" s="40"/>
      <c r="P1036" s="295"/>
      <c r="Q1036" s="295"/>
      <c r="R1036" s="295"/>
      <c r="S1036" s="295"/>
      <c r="T1036" s="295"/>
      <c r="U1036" s="295"/>
      <c r="V1036" s="295"/>
      <c r="W1036" s="318" t="s">
        <v>457</v>
      </c>
    </row>
    <row r="1037" spans="3:23" s="294" customFormat="1" ht="5.0999999999999996" customHeight="1" x14ac:dyDescent="0.2">
      <c r="C1037" s="403"/>
      <c r="D1037" s="407"/>
      <c r="E1037" s="404"/>
      <c r="F1037" s="404"/>
      <c r="G1037" s="404"/>
      <c r="H1037" s="404"/>
      <c r="I1037" s="404"/>
      <c r="J1037" s="404"/>
      <c r="K1037" s="404"/>
      <c r="L1037" s="404"/>
      <c r="M1037" s="404"/>
      <c r="N1037" s="405"/>
      <c r="O1037" s="40"/>
      <c r="P1037" s="301"/>
      <c r="Q1037" s="295"/>
      <c r="R1037" s="295"/>
      <c r="S1037" s="295"/>
      <c r="T1037" s="295"/>
      <c r="U1037" s="295"/>
      <c r="V1037" s="295"/>
      <c r="W1037" s="304"/>
    </row>
    <row r="1038" spans="3:23" s="294" customFormat="1" ht="12.75" customHeight="1" x14ac:dyDescent="0.2">
      <c r="C1038" s="403"/>
      <c r="D1038" s="407" t="s">
        <v>153</v>
      </c>
      <c r="E1038" s="1011" t="str">
        <f>Translations!$B$258</f>
        <v>The hierarchical order has been followed?</v>
      </c>
      <c r="F1038" s="1011"/>
      <c r="G1038" s="1011"/>
      <c r="H1038" s="1012"/>
      <c r="I1038" s="312"/>
      <c r="J1038" s="418" t="str">
        <f>Translations!$B$259</f>
        <v xml:space="preserve"> If not, why?</v>
      </c>
      <c r="K1038" s="977"/>
      <c r="L1038" s="978"/>
      <c r="M1038" s="978"/>
      <c r="N1038" s="984"/>
      <c r="O1038" s="40"/>
      <c r="P1038" s="301"/>
      <c r="Q1038" s="295"/>
      <c r="R1038" s="295"/>
      <c r="S1038" s="295"/>
      <c r="T1038" s="295"/>
      <c r="U1038" s="295"/>
      <c r="V1038" s="295"/>
      <c r="W1038" s="310" t="b">
        <f>AND(I1038&lt;&gt;"",I1038=TRUE)</f>
        <v>0</v>
      </c>
    </row>
    <row r="1039" spans="3:23" s="294" customFormat="1" ht="5.0999999999999996" customHeight="1" x14ac:dyDescent="0.2">
      <c r="C1039" s="403"/>
      <c r="D1039" s="404"/>
      <c r="E1039" s="508"/>
      <c r="F1039" s="508"/>
      <c r="G1039" s="508"/>
      <c r="H1039" s="508"/>
      <c r="I1039" s="508"/>
      <c r="J1039" s="508"/>
      <c r="K1039" s="508"/>
      <c r="L1039" s="508"/>
      <c r="M1039" s="508"/>
      <c r="N1039" s="509"/>
      <c r="O1039" s="40"/>
      <c r="P1039" s="301"/>
      <c r="Q1039" s="295"/>
      <c r="R1039" s="295"/>
      <c r="S1039" s="295"/>
      <c r="T1039" s="295"/>
      <c r="U1039" s="295"/>
      <c r="V1039" s="306"/>
      <c r="W1039" s="304"/>
    </row>
    <row r="1040" spans="3:23" s="294" customFormat="1" ht="12.75" customHeight="1" x14ac:dyDescent="0.2">
      <c r="C1040" s="403"/>
      <c r="D1040" s="421"/>
      <c r="E1040" s="421"/>
      <c r="F1040" s="1013" t="str">
        <f>Translations!$B$264</f>
        <v>Further details on any deviation from the hierarchy</v>
      </c>
      <c r="G1040" s="1013"/>
      <c r="H1040" s="1013"/>
      <c r="I1040" s="1013"/>
      <c r="J1040" s="1013"/>
      <c r="K1040" s="1013"/>
      <c r="L1040" s="1013"/>
      <c r="M1040" s="1013"/>
      <c r="N1040" s="1014"/>
      <c r="O1040" s="40"/>
      <c r="P1040" s="301"/>
      <c r="Q1040" s="295"/>
      <c r="R1040" s="295"/>
      <c r="S1040" s="295"/>
      <c r="T1040" s="295"/>
      <c r="U1040" s="295"/>
      <c r="V1040" s="306"/>
      <c r="W1040" s="304"/>
    </row>
    <row r="1041" spans="3:23" s="294" customFormat="1" ht="25.5" customHeight="1" thickBot="1" x14ac:dyDescent="0.25">
      <c r="C1041" s="403"/>
      <c r="D1041" s="421"/>
      <c r="E1041" s="421"/>
      <c r="F1041" s="994"/>
      <c r="G1041" s="995"/>
      <c r="H1041" s="995"/>
      <c r="I1041" s="995"/>
      <c r="J1041" s="995"/>
      <c r="K1041" s="995"/>
      <c r="L1041" s="995"/>
      <c r="M1041" s="995"/>
      <c r="N1041" s="996"/>
      <c r="O1041" s="40"/>
      <c r="P1041" s="301"/>
      <c r="Q1041" s="295"/>
      <c r="R1041" s="295"/>
      <c r="S1041" s="295"/>
      <c r="T1041" s="295"/>
      <c r="U1041" s="295"/>
      <c r="V1041" s="306"/>
      <c r="W1041" s="321" t="b">
        <f>W1038</f>
        <v>0</v>
      </c>
    </row>
    <row r="1042" spans="3:23" s="294" customFormat="1" ht="5.0999999999999996" customHeight="1" x14ac:dyDescent="0.2">
      <c r="C1042" s="403"/>
      <c r="D1042" s="407"/>
      <c r="E1042" s="404"/>
      <c r="F1042" s="404"/>
      <c r="G1042" s="404"/>
      <c r="H1042" s="404"/>
      <c r="I1042" s="404"/>
      <c r="J1042" s="404"/>
      <c r="K1042" s="404"/>
      <c r="L1042" s="404"/>
      <c r="M1042" s="404"/>
      <c r="N1042" s="405"/>
      <c r="O1042" s="40"/>
      <c r="P1042" s="295"/>
      <c r="Q1042" s="295"/>
      <c r="R1042" s="295"/>
      <c r="S1042" s="295"/>
      <c r="T1042" s="295"/>
      <c r="U1042" s="295"/>
      <c r="V1042" s="295"/>
      <c r="W1042" s="306"/>
    </row>
    <row r="1043" spans="3:23" s="294" customFormat="1" ht="5.0999999999999996" customHeight="1" x14ac:dyDescent="0.2">
      <c r="C1043" s="400"/>
      <c r="D1043" s="416"/>
      <c r="E1043" s="401"/>
      <c r="F1043" s="401"/>
      <c r="G1043" s="401"/>
      <c r="H1043" s="401"/>
      <c r="I1043" s="401"/>
      <c r="J1043" s="401"/>
      <c r="K1043" s="401"/>
      <c r="L1043" s="401"/>
      <c r="M1043" s="401"/>
      <c r="N1043" s="402"/>
      <c r="O1043" s="40"/>
      <c r="P1043" s="295"/>
      <c r="Q1043" s="295"/>
      <c r="R1043" s="295"/>
      <c r="S1043" s="295"/>
      <c r="T1043" s="295"/>
      <c r="U1043" s="295"/>
      <c r="V1043" s="295"/>
      <c r="W1043" s="295"/>
    </row>
    <row r="1044" spans="3:23" s="294" customFormat="1" ht="12.75" customHeight="1" x14ac:dyDescent="0.2">
      <c r="C1044" s="403"/>
      <c r="D1044" s="406" t="s">
        <v>988</v>
      </c>
      <c r="E1044" s="1045" t="str">
        <f>Translations!$B$354</f>
        <v>Measurable heat import to and export from this sub-installation</v>
      </c>
      <c r="F1044" s="1045"/>
      <c r="G1044" s="1045"/>
      <c r="H1044" s="1045"/>
      <c r="I1044" s="1045"/>
      <c r="J1044" s="1045"/>
      <c r="K1044" s="1045"/>
      <c r="L1044" s="1045"/>
      <c r="M1044" s="1045"/>
      <c r="N1044" s="1046"/>
      <c r="O1044" s="40"/>
      <c r="P1044" s="301"/>
      <c r="Q1044" s="295"/>
      <c r="R1044" s="295"/>
      <c r="S1044" s="306"/>
      <c r="T1044" s="306"/>
      <c r="U1044" s="295"/>
      <c r="V1044" s="295"/>
      <c r="W1044" s="295"/>
    </row>
    <row r="1045" spans="3:23" s="294" customFormat="1" ht="12.75" customHeight="1" x14ac:dyDescent="0.2">
      <c r="C1045" s="403"/>
      <c r="D1045" s="407" t="s">
        <v>152</v>
      </c>
      <c r="E1045" s="1047" t="str">
        <f>Translations!$B$357</f>
        <v>Are measurable heat flows relevant for this sub-installation?</v>
      </c>
      <c r="F1045" s="1047"/>
      <c r="G1045" s="1047"/>
      <c r="H1045" s="1047"/>
      <c r="I1045" s="1047"/>
      <c r="J1045" s="1047"/>
      <c r="K1045" s="1047"/>
      <c r="L1045" s="1047"/>
      <c r="M1045" s="1048"/>
      <c r="N1045" s="1048"/>
      <c r="O1045" s="40"/>
      <c r="P1045" s="301"/>
      <c r="Q1045" s="295"/>
      <c r="R1045" s="295"/>
      <c r="S1045" s="295"/>
      <c r="T1045" s="295"/>
      <c r="U1045" s="295"/>
      <c r="V1045" s="295"/>
      <c r="W1045" s="295"/>
    </row>
    <row r="1046" spans="3:23" s="294" customFormat="1" ht="12.75" customHeight="1" x14ac:dyDescent="0.2">
      <c r="C1046" s="403"/>
      <c r="D1046" s="407"/>
      <c r="E1046" s="404"/>
      <c r="F1046" s="404"/>
      <c r="G1046" s="404"/>
      <c r="H1046" s="404"/>
      <c r="I1046" s="404"/>
      <c r="J1046" s="972" t="str">
        <f>IF(I919="","",IF(AND(M1045&lt;&gt;"",M1045=FALSE),HYPERLINK(Q1046,EUconst_MsgGoOn),""))</f>
        <v/>
      </c>
      <c r="K1046" s="973"/>
      <c r="L1046" s="973"/>
      <c r="M1046" s="973"/>
      <c r="N1046" s="974"/>
      <c r="O1046" s="40"/>
      <c r="P1046" s="26" t="s">
        <v>481</v>
      </c>
      <c r="Q1046" s="477" t="str">
        <f>"#"&amp;ADDRESS(ROW(D1086),COLUMN(D1086))</f>
        <v>#$D$1086</v>
      </c>
      <c r="R1046" s="295"/>
      <c r="S1046" s="295"/>
      <c r="T1046" s="295"/>
      <c r="U1046" s="295"/>
      <c r="V1046" s="295"/>
      <c r="W1046" s="295"/>
    </row>
    <row r="1047" spans="3:23" s="294" customFormat="1" ht="5.0999999999999996" customHeight="1" x14ac:dyDescent="0.2">
      <c r="C1047" s="403"/>
      <c r="D1047" s="407"/>
      <c r="E1047" s="407"/>
      <c r="F1047" s="407"/>
      <c r="G1047" s="407"/>
      <c r="H1047" s="407"/>
      <c r="I1047" s="407"/>
      <c r="J1047" s="407"/>
      <c r="K1047" s="407"/>
      <c r="L1047" s="407"/>
      <c r="M1047" s="407"/>
      <c r="N1047" s="417"/>
      <c r="O1047" s="40"/>
      <c r="P1047" s="26"/>
      <c r="Q1047" s="295"/>
      <c r="R1047" s="295"/>
      <c r="S1047" s="295"/>
      <c r="T1047" s="295"/>
      <c r="U1047" s="295"/>
      <c r="V1047" s="295"/>
      <c r="W1047" s="295"/>
    </row>
    <row r="1048" spans="3:23" s="294" customFormat="1" ht="12.75" customHeight="1" x14ac:dyDescent="0.2">
      <c r="C1048" s="403"/>
      <c r="D1048" s="407" t="s">
        <v>153</v>
      </c>
      <c r="E1048" s="1047" t="str">
        <f>Translations!$B$249</f>
        <v>Information on the methodology applied</v>
      </c>
      <c r="F1048" s="1047"/>
      <c r="G1048" s="1047"/>
      <c r="H1048" s="1047"/>
      <c r="I1048" s="1047"/>
      <c r="J1048" s="1047"/>
      <c r="K1048" s="1047"/>
      <c r="L1048" s="1047"/>
      <c r="M1048" s="1047"/>
      <c r="N1048" s="1049"/>
      <c r="O1048" s="40"/>
      <c r="P1048" s="301"/>
      <c r="Q1048" s="295"/>
      <c r="R1048" s="295"/>
      <c r="S1048" s="295"/>
      <c r="T1048" s="295"/>
      <c r="U1048" s="295"/>
      <c r="V1048" s="295"/>
      <c r="W1048" s="295"/>
    </row>
    <row r="1049" spans="3:23" s="294" customFormat="1" ht="25.5" customHeight="1" thickBot="1" x14ac:dyDescent="0.25">
      <c r="C1049" s="403"/>
      <c r="D1049" s="404"/>
      <c r="E1049" s="404"/>
      <c r="F1049" s="404"/>
      <c r="G1049" s="404"/>
      <c r="H1049" s="404"/>
      <c r="I1049" s="1044" t="str">
        <f>Translations!$B$254</f>
        <v>Data source</v>
      </c>
      <c r="J1049" s="1044"/>
      <c r="K1049" s="1044" t="str">
        <f>Translations!$B$255</f>
        <v>Other data source (if applicable)</v>
      </c>
      <c r="L1049" s="1044"/>
      <c r="M1049" s="1044" t="str">
        <f>Translations!$B$255</f>
        <v>Other data source (if applicable)</v>
      </c>
      <c r="N1049" s="1044"/>
      <c r="O1049" s="40"/>
      <c r="P1049" s="301"/>
      <c r="Q1049" s="295"/>
      <c r="R1049" s="295"/>
      <c r="S1049" s="295"/>
      <c r="T1049" s="295"/>
      <c r="U1049" s="295"/>
      <c r="V1049" s="295"/>
      <c r="W1049" s="295" t="s">
        <v>457</v>
      </c>
    </row>
    <row r="1050" spans="3:23" s="294" customFormat="1" ht="12.75" customHeight="1" x14ac:dyDescent="0.2">
      <c r="C1050" s="403"/>
      <c r="D1050" s="407"/>
      <c r="E1050" s="412" t="s">
        <v>908</v>
      </c>
      <c r="F1050" s="1030" t="str">
        <f>Translations!$B$359</f>
        <v>Measurable heat imported</v>
      </c>
      <c r="G1050" s="1030"/>
      <c r="H1050" s="1031"/>
      <c r="I1050" s="1032"/>
      <c r="J1050" s="1033"/>
      <c r="K1050" s="1034"/>
      <c r="L1050" s="1035"/>
      <c r="M1050" s="1034"/>
      <c r="N1050" s="1036"/>
      <c r="O1050" s="40"/>
      <c r="P1050" s="295"/>
      <c r="Q1050" s="295"/>
      <c r="R1050" s="295"/>
      <c r="S1050" s="295"/>
      <c r="T1050" s="295"/>
      <c r="U1050" s="295"/>
      <c r="V1050" s="295"/>
      <c r="W1050" s="302" t="b">
        <f>AND(M1045&lt;&gt;"",M1045=FALSE)</f>
        <v>0</v>
      </c>
    </row>
    <row r="1051" spans="3:23" s="294" customFormat="1" ht="12.75" customHeight="1" x14ac:dyDescent="0.2">
      <c r="C1051" s="403"/>
      <c r="D1051" s="407"/>
      <c r="E1051" s="412" t="s">
        <v>909</v>
      </c>
      <c r="F1051" s="1037" t="str">
        <f>Translations!$B$360</f>
        <v>Measurable heat from pulp</v>
      </c>
      <c r="G1051" s="1037"/>
      <c r="H1051" s="1038"/>
      <c r="I1051" s="1039"/>
      <c r="J1051" s="1040"/>
      <c r="K1051" s="1041"/>
      <c r="L1051" s="1042"/>
      <c r="M1051" s="1041"/>
      <c r="N1051" s="1043"/>
      <c r="O1051" s="40"/>
      <c r="P1051" s="295"/>
      <c r="Q1051" s="295"/>
      <c r="R1051" s="295"/>
      <c r="S1051" s="295"/>
      <c r="T1051" s="295"/>
      <c r="U1051" s="295"/>
      <c r="V1051" s="295"/>
      <c r="W1051" s="303" t="b">
        <f>W1050</f>
        <v>0</v>
      </c>
    </row>
    <row r="1052" spans="3:23" s="294" customFormat="1" ht="12.75" customHeight="1" x14ac:dyDescent="0.2">
      <c r="C1052" s="403"/>
      <c r="D1052" s="407"/>
      <c r="E1052" s="412" t="s">
        <v>910</v>
      </c>
      <c r="F1052" s="1037" t="str">
        <f>Translations!$B$361</f>
        <v>Measurable heat from nitric acid</v>
      </c>
      <c r="G1052" s="1037"/>
      <c r="H1052" s="1038"/>
      <c r="I1052" s="1039"/>
      <c r="J1052" s="1040"/>
      <c r="K1052" s="1041"/>
      <c r="L1052" s="1042"/>
      <c r="M1052" s="1041"/>
      <c r="N1052" s="1043"/>
      <c r="O1052" s="40"/>
      <c r="P1052" s="295"/>
      <c r="Q1052" s="295"/>
      <c r="R1052" s="295"/>
      <c r="S1052" s="295"/>
      <c r="T1052" s="295"/>
      <c r="U1052" s="295"/>
      <c r="V1052" s="295"/>
      <c r="W1052" s="303" t="b">
        <f>W1051</f>
        <v>0</v>
      </c>
    </row>
    <row r="1053" spans="3:23" s="294" customFormat="1" ht="12.75" customHeight="1" x14ac:dyDescent="0.2">
      <c r="C1053" s="403"/>
      <c r="D1053" s="407"/>
      <c r="E1053" s="412" t="s">
        <v>911</v>
      </c>
      <c r="F1053" s="1037" t="str">
        <f>Translations!$B$362</f>
        <v>Measurable heat exported</v>
      </c>
      <c r="G1053" s="1037"/>
      <c r="H1053" s="1038"/>
      <c r="I1053" s="1039"/>
      <c r="J1053" s="1040"/>
      <c r="K1053" s="1041"/>
      <c r="L1053" s="1042"/>
      <c r="M1053" s="1041"/>
      <c r="N1053" s="1043"/>
      <c r="O1053" s="40"/>
      <c r="P1053" s="295"/>
      <c r="Q1053" s="295"/>
      <c r="R1053" s="295"/>
      <c r="S1053" s="295"/>
      <c r="T1053" s="295"/>
      <c r="U1053" s="295"/>
      <c r="V1053" s="295"/>
      <c r="W1053" s="303" t="b">
        <f>W1052</f>
        <v>0</v>
      </c>
    </row>
    <row r="1054" spans="3:23" s="294" customFormat="1" ht="12.75" customHeight="1" x14ac:dyDescent="0.2">
      <c r="C1054" s="403"/>
      <c r="D1054" s="407"/>
      <c r="E1054" s="412" t="s">
        <v>912</v>
      </c>
      <c r="F1054" s="1019" t="str">
        <f>Translations!$B$274</f>
        <v>Net measurable heat flows</v>
      </c>
      <c r="G1054" s="1019"/>
      <c r="H1054" s="1020"/>
      <c r="I1054" s="1021"/>
      <c r="J1054" s="1022"/>
      <c r="K1054" s="1023"/>
      <c r="L1054" s="1024"/>
      <c r="M1054" s="1023"/>
      <c r="N1054" s="1025"/>
      <c r="O1054" s="40"/>
      <c r="P1054" s="295"/>
      <c r="Q1054" s="295"/>
      <c r="R1054" s="295"/>
      <c r="S1054" s="295"/>
      <c r="T1054" s="295"/>
      <c r="U1054" s="295"/>
      <c r="V1054" s="295"/>
      <c r="W1054" s="303" t="b">
        <f>W1053</f>
        <v>0</v>
      </c>
    </row>
    <row r="1055" spans="3:23" s="294" customFormat="1" ht="5.0999999999999996" customHeight="1" x14ac:dyDescent="0.2">
      <c r="C1055" s="403"/>
      <c r="D1055" s="407"/>
      <c r="E1055" s="404"/>
      <c r="F1055" s="404"/>
      <c r="G1055" s="404"/>
      <c r="H1055" s="404"/>
      <c r="I1055" s="404"/>
      <c r="J1055" s="404"/>
      <c r="K1055" s="404"/>
      <c r="L1055" s="404"/>
      <c r="M1055" s="404"/>
      <c r="N1055" s="405"/>
      <c r="O1055" s="40"/>
      <c r="P1055" s="301"/>
      <c r="Q1055" s="295"/>
      <c r="R1055" s="295"/>
      <c r="S1055" s="295"/>
      <c r="T1055" s="295"/>
      <c r="U1055" s="295"/>
      <c r="V1055" s="295"/>
      <c r="W1055" s="304"/>
    </row>
    <row r="1056" spans="3:23" s="294" customFormat="1" ht="12.75" customHeight="1" x14ac:dyDescent="0.2">
      <c r="C1056" s="403"/>
      <c r="D1056" s="407"/>
      <c r="E1056" s="412" t="s">
        <v>913</v>
      </c>
      <c r="F1056" s="1013" t="str">
        <f>Translations!$B$257</f>
        <v>Description of the methodology applied</v>
      </c>
      <c r="G1056" s="1013"/>
      <c r="H1056" s="1013"/>
      <c r="I1056" s="1013"/>
      <c r="J1056" s="1013"/>
      <c r="K1056" s="1013"/>
      <c r="L1056" s="1013"/>
      <c r="M1056" s="1013"/>
      <c r="N1056" s="1014"/>
      <c r="O1056" s="40"/>
      <c r="P1056" s="301"/>
      <c r="Q1056" s="295"/>
      <c r="R1056" s="295"/>
      <c r="S1056" s="295"/>
      <c r="T1056" s="295"/>
      <c r="U1056" s="295"/>
      <c r="V1056" s="295"/>
      <c r="W1056" s="304"/>
    </row>
    <row r="1057" spans="1:23" ht="5.0999999999999996" customHeight="1" x14ac:dyDescent="0.2">
      <c r="C1057" s="403"/>
      <c r="D1057" s="404"/>
      <c r="E1057" s="408"/>
      <c r="F1057" s="503"/>
      <c r="G1057" s="504"/>
      <c r="H1057" s="504"/>
      <c r="I1057" s="504"/>
      <c r="J1057" s="504"/>
      <c r="K1057" s="504"/>
      <c r="L1057" s="504"/>
      <c r="M1057" s="504"/>
      <c r="N1057" s="505"/>
      <c r="W1057" s="304"/>
    </row>
    <row r="1058" spans="1:23" ht="12.75" customHeight="1" x14ac:dyDescent="0.2">
      <c r="C1058" s="403"/>
      <c r="D1058" s="407"/>
      <c r="E1058" s="412"/>
      <c r="F1058" s="1026" t="str">
        <f>IF(I919&lt;&gt;"",HYPERLINK("#" &amp; Q1058,EUConst_MsgDescription),"")</f>
        <v/>
      </c>
      <c r="G1058" s="1004"/>
      <c r="H1058" s="1004"/>
      <c r="I1058" s="1004"/>
      <c r="J1058" s="1004"/>
      <c r="K1058" s="1004"/>
      <c r="L1058" s="1004"/>
      <c r="M1058" s="1004"/>
      <c r="N1058" s="1005"/>
      <c r="P1058" s="26" t="s">
        <v>481</v>
      </c>
      <c r="Q1058" s="477" t="str">
        <f>"#"&amp;ADDRESS(ROW($C$10),COLUMN($C$10))</f>
        <v>#$C$10</v>
      </c>
      <c r="W1058" s="304"/>
    </row>
    <row r="1059" spans="1:23" ht="5.0999999999999996" customHeight="1" x14ac:dyDescent="0.2">
      <c r="C1059" s="403"/>
      <c r="D1059" s="407"/>
      <c r="E1059" s="413"/>
      <c r="F1059" s="1027"/>
      <c r="G1059" s="1027"/>
      <c r="H1059" s="1027"/>
      <c r="I1059" s="1027"/>
      <c r="J1059" s="1027"/>
      <c r="K1059" s="1027"/>
      <c r="L1059" s="1027"/>
      <c r="M1059" s="1027"/>
      <c r="N1059" s="1028"/>
      <c r="P1059" s="301"/>
      <c r="W1059" s="304"/>
    </row>
    <row r="1060" spans="1:23" s="299" customFormat="1" ht="50.1" customHeight="1" x14ac:dyDescent="0.2">
      <c r="A1060" s="298"/>
      <c r="B1060" s="14"/>
      <c r="C1060" s="403"/>
      <c r="D1060" s="413"/>
      <c r="E1060" s="413"/>
      <c r="F1060" s="994"/>
      <c r="G1060" s="995"/>
      <c r="H1060" s="995"/>
      <c r="I1060" s="995"/>
      <c r="J1060" s="995"/>
      <c r="K1060" s="995"/>
      <c r="L1060" s="995"/>
      <c r="M1060" s="995"/>
      <c r="N1060" s="996"/>
      <c r="O1060" s="40"/>
      <c r="P1060" s="305"/>
      <c r="Q1060" s="306"/>
      <c r="R1060" s="306"/>
      <c r="S1060" s="295"/>
      <c r="T1060" s="295"/>
      <c r="U1060" s="306"/>
      <c r="V1060" s="306"/>
      <c r="W1060" s="307" t="b">
        <f>W1054</f>
        <v>0</v>
      </c>
    </row>
    <row r="1061" spans="1:23" ht="5.0999999999999996" customHeight="1" x14ac:dyDescent="0.2">
      <c r="C1061" s="403"/>
      <c r="D1061" s="407"/>
      <c r="E1061" s="404"/>
      <c r="F1061" s="404"/>
      <c r="G1061" s="404"/>
      <c r="H1061" s="404"/>
      <c r="I1061" s="404"/>
      <c r="J1061" s="404"/>
      <c r="K1061" s="404"/>
      <c r="L1061" s="404"/>
      <c r="M1061" s="404"/>
      <c r="N1061" s="405"/>
      <c r="W1061" s="304"/>
    </row>
    <row r="1062" spans="1:23" ht="12.75" customHeight="1" x14ac:dyDescent="0.2">
      <c r="C1062" s="403"/>
      <c r="D1062" s="407"/>
      <c r="E1062" s="412"/>
      <c r="F1062" s="1029" t="str">
        <f>Translations!$B$210</f>
        <v>Reference to external files, if relevant</v>
      </c>
      <c r="G1062" s="1029"/>
      <c r="H1062" s="1029"/>
      <c r="I1062" s="1029"/>
      <c r="J1062" s="1029"/>
      <c r="K1062" s="934"/>
      <c r="L1062" s="934"/>
      <c r="M1062" s="934"/>
      <c r="N1062" s="934"/>
      <c r="W1062" s="307" t="b">
        <f>W1060</f>
        <v>0</v>
      </c>
    </row>
    <row r="1063" spans="1:23" ht="5.0999999999999996" customHeight="1" x14ac:dyDescent="0.2">
      <c r="C1063" s="403"/>
      <c r="D1063" s="407"/>
      <c r="E1063" s="404"/>
      <c r="F1063" s="404"/>
      <c r="G1063" s="404"/>
      <c r="H1063" s="404"/>
      <c r="I1063" s="404"/>
      <c r="J1063" s="404"/>
      <c r="K1063" s="404"/>
      <c r="L1063" s="404"/>
      <c r="M1063" s="404"/>
      <c r="N1063" s="405"/>
      <c r="P1063" s="301"/>
      <c r="V1063" s="306"/>
      <c r="W1063" s="304"/>
    </row>
    <row r="1064" spans="1:23" ht="12.75" customHeight="1" x14ac:dyDescent="0.2">
      <c r="C1064" s="403"/>
      <c r="D1064" s="407" t="s">
        <v>154</v>
      </c>
      <c r="E1064" s="1011" t="str">
        <f>Translations!$B$258</f>
        <v>The hierarchical order has been followed?</v>
      </c>
      <c r="F1064" s="1011"/>
      <c r="G1064" s="1011"/>
      <c r="H1064" s="1012"/>
      <c r="I1064" s="312"/>
      <c r="J1064" s="418" t="str">
        <f>Translations!$B$259</f>
        <v xml:space="preserve"> If not, why?</v>
      </c>
      <c r="K1064" s="977"/>
      <c r="L1064" s="978"/>
      <c r="M1064" s="978"/>
      <c r="N1064" s="984"/>
      <c r="P1064" s="301"/>
      <c r="V1064" s="309" t="b">
        <f>W1062</f>
        <v>0</v>
      </c>
      <c r="W1064" s="310" t="b">
        <f>OR(W1060,AND(I1064&lt;&gt;"",I1064=TRUE))</f>
        <v>0</v>
      </c>
    </row>
    <row r="1065" spans="1:23" ht="5.0999999999999996" customHeight="1" x14ac:dyDescent="0.2">
      <c r="C1065" s="403"/>
      <c r="D1065" s="404"/>
      <c r="E1065" s="508"/>
      <c r="F1065" s="508"/>
      <c r="G1065" s="508"/>
      <c r="H1065" s="508"/>
      <c r="I1065" s="508"/>
      <c r="J1065" s="508"/>
      <c r="K1065" s="508"/>
      <c r="L1065" s="508"/>
      <c r="M1065" s="508"/>
      <c r="N1065" s="509"/>
      <c r="P1065" s="301"/>
      <c r="V1065" s="306"/>
      <c r="W1065" s="304"/>
    </row>
    <row r="1066" spans="1:23" ht="12.75" customHeight="1" x14ac:dyDescent="0.2">
      <c r="C1066" s="403"/>
      <c r="D1066" s="421"/>
      <c r="E1066" s="421"/>
      <c r="F1066" s="1013" t="str">
        <f>Translations!$B$264</f>
        <v>Further details on any deviation from the hierarchy</v>
      </c>
      <c r="G1066" s="1013"/>
      <c r="H1066" s="1013"/>
      <c r="I1066" s="1013"/>
      <c r="J1066" s="1013"/>
      <c r="K1066" s="1013"/>
      <c r="L1066" s="1013"/>
      <c r="M1066" s="1013"/>
      <c r="N1066" s="1014"/>
      <c r="P1066" s="301"/>
      <c r="V1066" s="306"/>
      <c r="W1066" s="304"/>
    </row>
    <row r="1067" spans="1:23" ht="25.5" customHeight="1" x14ac:dyDescent="0.2">
      <c r="C1067" s="403"/>
      <c r="D1067" s="421"/>
      <c r="E1067" s="421"/>
      <c r="F1067" s="994"/>
      <c r="G1067" s="995"/>
      <c r="H1067" s="995"/>
      <c r="I1067" s="995"/>
      <c r="J1067" s="995"/>
      <c r="K1067" s="995"/>
      <c r="L1067" s="995"/>
      <c r="M1067" s="995"/>
      <c r="N1067" s="996"/>
      <c r="P1067" s="301"/>
      <c r="V1067" s="306"/>
      <c r="W1067" s="307" t="b">
        <f>W1064</f>
        <v>0</v>
      </c>
    </row>
    <row r="1068" spans="1:23" ht="5.0999999999999996" customHeight="1" x14ac:dyDescent="0.2">
      <c r="C1068" s="403"/>
      <c r="D1068" s="404"/>
      <c r="E1068" s="508"/>
      <c r="F1068" s="508"/>
      <c r="G1068" s="508"/>
      <c r="H1068" s="508"/>
      <c r="I1068" s="508"/>
      <c r="J1068" s="508"/>
      <c r="K1068" s="508"/>
      <c r="L1068" s="508"/>
      <c r="M1068" s="508"/>
      <c r="N1068" s="509"/>
      <c r="P1068" s="301"/>
      <c r="V1068" s="306"/>
      <c r="W1068" s="304"/>
    </row>
    <row r="1069" spans="1:23" ht="12.75" customHeight="1" x14ac:dyDescent="0.2">
      <c r="C1069" s="403"/>
      <c r="D1069" s="407" t="s">
        <v>155</v>
      </c>
      <c r="E1069" s="1047" t="str">
        <f>Translations!$B$363</f>
        <v>Description of the methodology for determination of the relevant attributable emission factors in accordance with sections 10.1.2. and 10.1.3. of Annex VII (FAR).</v>
      </c>
      <c r="F1069" s="1047"/>
      <c r="G1069" s="1047"/>
      <c r="H1069" s="1047"/>
      <c r="I1069" s="1047"/>
      <c r="J1069" s="1047"/>
      <c r="K1069" s="1047"/>
      <c r="L1069" s="1047"/>
      <c r="M1069" s="1047"/>
      <c r="N1069" s="1049"/>
      <c r="P1069" s="301"/>
      <c r="V1069" s="306"/>
      <c r="W1069" s="304"/>
    </row>
    <row r="1070" spans="1:23" ht="5.0999999999999996" customHeight="1" x14ac:dyDescent="0.2">
      <c r="C1070" s="403"/>
      <c r="D1070" s="404"/>
      <c r="E1070" s="408"/>
      <c r="F1070" s="503"/>
      <c r="G1070" s="504"/>
      <c r="H1070" s="504"/>
      <c r="I1070" s="504"/>
      <c r="J1070" s="504"/>
      <c r="K1070" s="504"/>
      <c r="L1070" s="504"/>
      <c r="M1070" s="504"/>
      <c r="N1070" s="505"/>
      <c r="W1070" s="304"/>
    </row>
    <row r="1071" spans="1:23" ht="12.75" customHeight="1" x14ac:dyDescent="0.2">
      <c r="C1071" s="403"/>
      <c r="D1071" s="407"/>
      <c r="E1071" s="412"/>
      <c r="F1071" s="1026" t="str">
        <f>IF(I919&lt;&gt;"",HYPERLINK("#" &amp; Q1071,EUConst_MsgDescription),"")</f>
        <v/>
      </c>
      <c r="G1071" s="1004"/>
      <c r="H1071" s="1004"/>
      <c r="I1071" s="1004"/>
      <c r="J1071" s="1004"/>
      <c r="K1071" s="1004"/>
      <c r="L1071" s="1004"/>
      <c r="M1071" s="1004"/>
      <c r="N1071" s="1005"/>
      <c r="P1071" s="26" t="s">
        <v>481</v>
      </c>
      <c r="Q1071" s="477" t="str">
        <f>"#"&amp;ADDRESS(ROW($C$10),COLUMN($C$10))</f>
        <v>#$C$10</v>
      </c>
      <c r="W1071" s="304"/>
    </row>
    <row r="1072" spans="1:23" ht="5.0999999999999996" customHeight="1" x14ac:dyDescent="0.2">
      <c r="C1072" s="403"/>
      <c r="D1072" s="407"/>
      <c r="E1072" s="413"/>
      <c r="F1072" s="1027"/>
      <c r="G1072" s="1027"/>
      <c r="H1072" s="1027"/>
      <c r="I1072" s="1027"/>
      <c r="J1072" s="1027"/>
      <c r="K1072" s="1027"/>
      <c r="L1072" s="1027"/>
      <c r="M1072" s="1027"/>
      <c r="N1072" s="1028"/>
      <c r="P1072" s="301"/>
      <c r="W1072" s="304"/>
    </row>
    <row r="1073" spans="1:23" s="299" customFormat="1" ht="50.1" customHeight="1" x14ac:dyDescent="0.2">
      <c r="A1073" s="298"/>
      <c r="B1073" s="14"/>
      <c r="C1073" s="403"/>
      <c r="D1073" s="421"/>
      <c r="E1073" s="422"/>
      <c r="F1073" s="994"/>
      <c r="G1073" s="995"/>
      <c r="H1073" s="995"/>
      <c r="I1073" s="995"/>
      <c r="J1073" s="995"/>
      <c r="K1073" s="995"/>
      <c r="L1073" s="995"/>
      <c r="M1073" s="995"/>
      <c r="N1073" s="996"/>
      <c r="O1073" s="40"/>
      <c r="P1073" s="322"/>
      <c r="Q1073" s="295"/>
      <c r="R1073" s="306"/>
      <c r="S1073" s="295"/>
      <c r="T1073" s="295"/>
      <c r="U1073" s="306"/>
      <c r="V1073" s="306"/>
      <c r="W1073" s="307" t="b">
        <f>W1062</f>
        <v>0</v>
      </c>
    </row>
    <row r="1074" spans="1:23" ht="5.0999999999999996" customHeight="1" x14ac:dyDescent="0.2">
      <c r="C1074" s="403"/>
      <c r="D1074" s="407"/>
      <c r="E1074" s="404"/>
      <c r="F1074" s="404"/>
      <c r="G1074" s="404"/>
      <c r="H1074" s="404"/>
      <c r="I1074" s="404"/>
      <c r="J1074" s="404"/>
      <c r="K1074" s="404"/>
      <c r="L1074" s="404"/>
      <c r="M1074" s="404"/>
      <c r="N1074" s="405"/>
      <c r="W1074" s="304"/>
    </row>
    <row r="1075" spans="1:23" ht="12.75" customHeight="1" x14ac:dyDescent="0.2">
      <c r="C1075" s="403"/>
      <c r="D1075" s="407"/>
      <c r="E1075" s="412"/>
      <c r="F1075" s="1029" t="str">
        <f>Translations!$B$210</f>
        <v>Reference to external files, if relevant</v>
      </c>
      <c r="G1075" s="1029"/>
      <c r="H1075" s="1029"/>
      <c r="I1075" s="1029"/>
      <c r="J1075" s="1029"/>
      <c r="K1075" s="934"/>
      <c r="L1075" s="934"/>
      <c r="M1075" s="934"/>
      <c r="N1075" s="934"/>
      <c r="W1075" s="307" t="b">
        <f>W1073</f>
        <v>0</v>
      </c>
    </row>
    <row r="1076" spans="1:23" ht="5.0999999999999996" customHeight="1" x14ac:dyDescent="0.2">
      <c r="C1076" s="403"/>
      <c r="D1076" s="404"/>
      <c r="E1076" s="508"/>
      <c r="F1076" s="508"/>
      <c r="G1076" s="508"/>
      <c r="H1076" s="508"/>
      <c r="I1076" s="508"/>
      <c r="J1076" s="508"/>
      <c r="K1076" s="508"/>
      <c r="L1076" s="508"/>
      <c r="M1076" s="508"/>
      <c r="N1076" s="509"/>
      <c r="P1076" s="301"/>
      <c r="R1076" s="306"/>
      <c r="V1076" s="306"/>
      <c r="W1076" s="304"/>
    </row>
    <row r="1077" spans="1:23" ht="12.75" customHeight="1" x14ac:dyDescent="0.2">
      <c r="C1077" s="403"/>
      <c r="D1077" s="407" t="s">
        <v>156</v>
      </c>
      <c r="E1077" s="1047" t="str">
        <f>Translations!$B$366</f>
        <v>Are measurable heat flows imported from sub-installations producing pulp relevant?</v>
      </c>
      <c r="F1077" s="1047"/>
      <c r="G1077" s="1047"/>
      <c r="H1077" s="1047"/>
      <c r="I1077" s="1047"/>
      <c r="J1077" s="1047"/>
      <c r="K1077" s="1047"/>
      <c r="L1077" s="1047"/>
      <c r="M1077" s="1048"/>
      <c r="N1077" s="1048"/>
      <c r="P1077" s="301"/>
      <c r="R1077" s="306"/>
      <c r="V1077" s="306"/>
      <c r="W1077" s="307" t="b">
        <f>W1075</f>
        <v>0</v>
      </c>
    </row>
    <row r="1078" spans="1:23" ht="5.0999999999999996" customHeight="1" x14ac:dyDescent="0.2">
      <c r="C1078" s="403"/>
      <c r="D1078" s="404"/>
      <c r="E1078" s="508"/>
      <c r="F1078" s="508"/>
      <c r="G1078" s="508"/>
      <c r="H1078" s="508"/>
      <c r="I1078" s="508"/>
      <c r="J1078" s="508"/>
      <c r="K1078" s="508"/>
      <c r="L1078" s="508"/>
      <c r="M1078" s="508"/>
      <c r="N1078" s="509"/>
      <c r="P1078" s="301"/>
      <c r="R1078" s="306"/>
      <c r="V1078" s="306"/>
      <c r="W1078" s="304"/>
    </row>
    <row r="1079" spans="1:23" ht="12.75" customHeight="1" x14ac:dyDescent="0.2">
      <c r="C1079" s="403"/>
      <c r="D1079" s="404"/>
      <c r="E1079" s="404"/>
      <c r="F1079" s="1013" t="str">
        <f>Translations!$B$257</f>
        <v>Description of the methodology applied</v>
      </c>
      <c r="G1079" s="1013"/>
      <c r="H1079" s="1013"/>
      <c r="I1079" s="1013"/>
      <c r="J1079" s="1013"/>
      <c r="K1079" s="1013"/>
      <c r="L1079" s="1013"/>
      <c r="M1079" s="1013"/>
      <c r="N1079" s="1014"/>
      <c r="P1079" s="301"/>
      <c r="R1079" s="306"/>
      <c r="V1079" s="306"/>
      <c r="W1079" s="304"/>
    </row>
    <row r="1080" spans="1:23" ht="5.0999999999999996" customHeight="1" x14ac:dyDescent="0.2">
      <c r="C1080" s="403"/>
      <c r="D1080" s="404"/>
      <c r="E1080" s="508"/>
      <c r="F1080" s="508"/>
      <c r="G1080" s="508"/>
      <c r="H1080" s="508"/>
      <c r="I1080" s="508"/>
      <c r="J1080" s="508"/>
      <c r="K1080" s="508"/>
      <c r="L1080" s="508"/>
      <c r="M1080" s="508"/>
      <c r="N1080" s="509"/>
      <c r="P1080" s="301"/>
      <c r="R1080" s="306"/>
      <c r="V1080" s="306"/>
      <c r="W1080" s="304"/>
    </row>
    <row r="1081" spans="1:23" ht="12.75" customHeight="1" x14ac:dyDescent="0.2">
      <c r="C1081" s="403"/>
      <c r="D1081" s="407"/>
      <c r="E1081" s="412"/>
      <c r="F1081" s="1026" t="str">
        <f>IF(I919&lt;&gt;"",HYPERLINK("#" &amp; Q1081,EUConst_MsgDescription),"")</f>
        <v/>
      </c>
      <c r="G1081" s="1004"/>
      <c r="H1081" s="1004"/>
      <c r="I1081" s="1004"/>
      <c r="J1081" s="1004"/>
      <c r="K1081" s="1004"/>
      <c r="L1081" s="1004"/>
      <c r="M1081" s="1004"/>
      <c r="N1081" s="1005"/>
      <c r="P1081" s="26" t="s">
        <v>481</v>
      </c>
      <c r="Q1081" s="477" t="str">
        <f>"#"&amp;ADDRESS(ROW($C$10),COLUMN($C$10))</f>
        <v>#$C$10</v>
      </c>
      <c r="W1081" s="304"/>
    </row>
    <row r="1082" spans="1:23" ht="5.0999999999999996" customHeight="1" x14ac:dyDescent="0.2">
      <c r="C1082" s="403"/>
      <c r="D1082" s="407"/>
      <c r="E1082" s="413"/>
      <c r="F1082" s="1027"/>
      <c r="G1082" s="1027"/>
      <c r="H1082" s="1027"/>
      <c r="I1082" s="1027"/>
      <c r="J1082" s="1027"/>
      <c r="K1082" s="1027"/>
      <c r="L1082" s="1027"/>
      <c r="M1082" s="1027"/>
      <c r="N1082" s="1028"/>
      <c r="P1082" s="301"/>
      <c r="W1082" s="304"/>
    </row>
    <row r="1083" spans="1:23" ht="50.1" customHeight="1" thickBot="1" x14ac:dyDescent="0.25">
      <c r="C1083" s="403"/>
      <c r="D1083" s="404"/>
      <c r="E1083" s="404"/>
      <c r="F1083" s="994"/>
      <c r="G1083" s="995"/>
      <c r="H1083" s="995"/>
      <c r="I1083" s="995"/>
      <c r="J1083" s="995"/>
      <c r="K1083" s="995"/>
      <c r="L1083" s="995"/>
      <c r="M1083" s="995"/>
      <c r="N1083" s="996"/>
      <c r="P1083" s="301"/>
      <c r="R1083" s="306"/>
      <c r="V1083" s="306"/>
      <c r="W1083" s="323" t="b">
        <f>OR(W1077,AND(M1077&lt;&gt;"",M1077=FALSE))</f>
        <v>0</v>
      </c>
    </row>
    <row r="1084" spans="1:23" ht="5.0999999999999996" customHeight="1" x14ac:dyDescent="0.2">
      <c r="C1084" s="403"/>
      <c r="D1084" s="407"/>
      <c r="E1084" s="404"/>
      <c r="F1084" s="404"/>
      <c r="G1084" s="404"/>
      <c r="H1084" s="404"/>
      <c r="I1084" s="404"/>
      <c r="J1084" s="404"/>
      <c r="K1084" s="404"/>
      <c r="L1084" s="404"/>
      <c r="M1084" s="404"/>
      <c r="N1084" s="405"/>
    </row>
    <row r="1085" spans="1:23" ht="5.0999999999999996" customHeight="1" x14ac:dyDescent="0.2">
      <c r="C1085" s="400"/>
      <c r="D1085" s="416"/>
      <c r="E1085" s="401"/>
      <c r="F1085" s="401"/>
      <c r="G1085" s="401"/>
      <c r="H1085" s="401"/>
      <c r="I1085" s="401"/>
      <c r="J1085" s="401"/>
      <c r="K1085" s="401"/>
      <c r="L1085" s="401"/>
      <c r="M1085" s="401"/>
      <c r="N1085" s="402"/>
    </row>
    <row r="1086" spans="1:23" ht="12.75" customHeight="1" x14ac:dyDescent="0.2">
      <c r="C1086" s="403"/>
      <c r="D1086" s="406" t="s">
        <v>997</v>
      </c>
      <c r="E1086" s="1045" t="str">
        <f>Translations!$B$367</f>
        <v>Waste gas balance for this sub-installation</v>
      </c>
      <c r="F1086" s="1045"/>
      <c r="G1086" s="1045"/>
      <c r="H1086" s="1045"/>
      <c r="I1086" s="1045"/>
      <c r="J1086" s="1045"/>
      <c r="K1086" s="1045"/>
      <c r="L1086" s="1045"/>
      <c r="M1086" s="1045"/>
      <c r="N1086" s="1046"/>
    </row>
    <row r="1087" spans="1:23" ht="12.75" customHeight="1" x14ac:dyDescent="0.2">
      <c r="C1087" s="403"/>
      <c r="D1087" s="407" t="s">
        <v>152</v>
      </c>
      <c r="E1087" s="1047" t="str">
        <f>Translations!$B$370</f>
        <v>Are waste gases relevant for this sub-installation?</v>
      </c>
      <c r="F1087" s="1047"/>
      <c r="G1087" s="1047"/>
      <c r="H1087" s="1047"/>
      <c r="I1087" s="1047"/>
      <c r="J1087" s="1047"/>
      <c r="K1087" s="1047"/>
      <c r="L1087" s="1047"/>
      <c r="M1087" s="1048"/>
      <c r="N1087" s="1048"/>
    </row>
    <row r="1088" spans="1:23" ht="12.75" customHeight="1" x14ac:dyDescent="0.2">
      <c r="C1088" s="403"/>
      <c r="D1088" s="407"/>
      <c r="E1088" s="404"/>
      <c r="F1088" s="404"/>
      <c r="G1088" s="404"/>
      <c r="H1088" s="404"/>
      <c r="I1088" s="404"/>
      <c r="J1088" s="972" t="str">
        <f>IF(I919="","",IF(AND(M1087&lt;&gt;"",M1087=FALSE),HYPERLINK(Q1088,EUconst_MsgGoOn),""))</f>
        <v/>
      </c>
      <c r="K1088" s="973"/>
      <c r="L1088" s="973"/>
      <c r="M1088" s="973"/>
      <c r="N1088" s="974"/>
      <c r="P1088" s="26" t="s">
        <v>481</v>
      </c>
      <c r="Q1088" s="477" t="str">
        <f>"#JUMP_F"&amp;P919+1</f>
        <v>#JUMP_F6</v>
      </c>
    </row>
    <row r="1089" spans="3:23" s="294" customFormat="1" ht="5.0999999999999996" customHeight="1" x14ac:dyDescent="0.2">
      <c r="C1089" s="403"/>
      <c r="D1089" s="407"/>
      <c r="E1089" s="404"/>
      <c r="F1089" s="404"/>
      <c r="G1089" s="404"/>
      <c r="H1089" s="404"/>
      <c r="I1089" s="404"/>
      <c r="J1089" s="404"/>
      <c r="K1089" s="404"/>
      <c r="L1089" s="404"/>
      <c r="M1089" s="404"/>
      <c r="N1089" s="405"/>
      <c r="O1089" s="40"/>
      <c r="P1089" s="295"/>
      <c r="Q1089" s="295"/>
      <c r="R1089" s="295"/>
      <c r="S1089" s="295"/>
      <c r="T1089" s="295"/>
      <c r="U1089" s="295"/>
      <c r="V1089" s="295"/>
      <c r="W1089" s="295"/>
    </row>
    <row r="1090" spans="3:23" s="294" customFormat="1" ht="12.75" customHeight="1" x14ac:dyDescent="0.2">
      <c r="C1090" s="403"/>
      <c r="D1090" s="407" t="s">
        <v>153</v>
      </c>
      <c r="E1090" s="1047" t="str">
        <f>Translations!$B$249</f>
        <v>Information on the methodology applied</v>
      </c>
      <c r="F1090" s="1047"/>
      <c r="G1090" s="1047"/>
      <c r="H1090" s="1047"/>
      <c r="I1090" s="1047"/>
      <c r="J1090" s="1047"/>
      <c r="K1090" s="1047"/>
      <c r="L1090" s="1047"/>
      <c r="M1090" s="1047"/>
      <c r="N1090" s="1049"/>
      <c r="O1090" s="40"/>
      <c r="P1090" s="295"/>
      <c r="Q1090" s="295"/>
      <c r="R1090" s="295"/>
      <c r="S1090" s="295"/>
      <c r="T1090" s="295"/>
      <c r="U1090" s="295"/>
      <c r="V1090" s="295"/>
      <c r="W1090" s="295"/>
    </row>
    <row r="1091" spans="3:23" s="294" customFormat="1" ht="25.5" customHeight="1" thickBot="1" x14ac:dyDescent="0.25">
      <c r="C1091" s="403"/>
      <c r="D1091" s="404"/>
      <c r="E1091" s="404"/>
      <c r="F1091" s="426"/>
      <c r="G1091" s="404"/>
      <c r="H1091" s="404"/>
      <c r="I1091" s="1044" t="str">
        <f>Translations!$B$254</f>
        <v>Data source</v>
      </c>
      <c r="J1091" s="1044"/>
      <c r="K1091" s="1044" t="str">
        <f>Translations!$B$255</f>
        <v>Other data source (if applicable)</v>
      </c>
      <c r="L1091" s="1044"/>
      <c r="M1091" s="1044" t="str">
        <f>Translations!$B$255</f>
        <v>Other data source (if applicable)</v>
      </c>
      <c r="N1091" s="1044"/>
      <c r="O1091" s="40"/>
      <c r="P1091" s="295"/>
      <c r="Q1091" s="295"/>
      <c r="R1091" s="295"/>
      <c r="S1091" s="295"/>
      <c r="T1091" s="295"/>
      <c r="U1091" s="295"/>
      <c r="V1091" s="295"/>
      <c r="W1091" s="295" t="s">
        <v>457</v>
      </c>
    </row>
    <row r="1092" spans="3:23" s="294" customFormat="1" ht="12.75" customHeight="1" x14ac:dyDescent="0.2">
      <c r="C1092" s="403"/>
      <c r="D1092" s="407"/>
      <c r="E1092" s="412" t="s">
        <v>908</v>
      </c>
      <c r="F1092" s="1030" t="str">
        <f>Translations!$B$374</f>
        <v>Waste gases produced</v>
      </c>
      <c r="G1092" s="1030"/>
      <c r="H1092" s="1031"/>
      <c r="I1092" s="1032"/>
      <c r="J1092" s="1033"/>
      <c r="K1092" s="1034"/>
      <c r="L1092" s="1035"/>
      <c r="M1092" s="1034"/>
      <c r="N1092" s="1036"/>
      <c r="O1092" s="40"/>
      <c r="P1092" s="295"/>
      <c r="Q1092" s="295"/>
      <c r="R1092" s="295"/>
      <c r="S1092" s="295"/>
      <c r="T1092" s="295"/>
      <c r="U1092" s="295"/>
      <c r="V1092" s="295"/>
      <c r="W1092" s="302" t="b">
        <f>AND(M1087&lt;&gt;"",M1087=FALSE)</f>
        <v>0</v>
      </c>
    </row>
    <row r="1093" spans="3:23" s="294" customFormat="1" ht="12.75" customHeight="1" x14ac:dyDescent="0.2">
      <c r="C1093" s="403"/>
      <c r="D1093" s="407"/>
      <c r="E1093" s="412" t="s">
        <v>909</v>
      </c>
      <c r="F1093" s="1037" t="str">
        <f>Translations!$B$256</f>
        <v>Energy content</v>
      </c>
      <c r="G1093" s="1037"/>
      <c r="H1093" s="1038"/>
      <c r="I1093" s="1039"/>
      <c r="J1093" s="1040"/>
      <c r="K1093" s="1041"/>
      <c r="L1093" s="1042"/>
      <c r="M1093" s="1041"/>
      <c r="N1093" s="1043"/>
      <c r="O1093" s="40"/>
      <c r="P1093" s="295"/>
      <c r="Q1093" s="295"/>
      <c r="R1093" s="295"/>
      <c r="S1093" s="295"/>
      <c r="T1093" s="295"/>
      <c r="U1093" s="295"/>
      <c r="V1093" s="295"/>
      <c r="W1093" s="303" t="b">
        <f>W1092</f>
        <v>0</v>
      </c>
    </row>
    <row r="1094" spans="3:23" s="294" customFormat="1" ht="12.75" customHeight="1" x14ac:dyDescent="0.2">
      <c r="C1094" s="403"/>
      <c r="D1094" s="407"/>
      <c r="E1094" s="412" t="s">
        <v>910</v>
      </c>
      <c r="F1094" s="1019" t="str">
        <f>Translations!$B$375</f>
        <v>Emission factor</v>
      </c>
      <c r="G1094" s="1019"/>
      <c r="H1094" s="1020"/>
      <c r="I1094" s="1021"/>
      <c r="J1094" s="1022"/>
      <c r="K1094" s="1023"/>
      <c r="L1094" s="1024"/>
      <c r="M1094" s="1023"/>
      <c r="N1094" s="1025"/>
      <c r="O1094" s="40"/>
      <c r="P1094" s="295"/>
      <c r="Q1094" s="295"/>
      <c r="R1094" s="295"/>
      <c r="S1094" s="295"/>
      <c r="T1094" s="295"/>
      <c r="U1094" s="295"/>
      <c r="V1094" s="295"/>
      <c r="W1094" s="303" t="b">
        <f>W1093</f>
        <v>0</v>
      </c>
    </row>
    <row r="1095" spans="3:23" s="294" customFormat="1" ht="12.75" customHeight="1" x14ac:dyDescent="0.2">
      <c r="C1095" s="403"/>
      <c r="D1095" s="407"/>
      <c r="E1095" s="412" t="s">
        <v>911</v>
      </c>
      <c r="F1095" s="1030" t="str">
        <f>Translations!$B$376</f>
        <v>Waste gases consumed</v>
      </c>
      <c r="G1095" s="1030"/>
      <c r="H1095" s="1031"/>
      <c r="I1095" s="1032"/>
      <c r="J1095" s="1033"/>
      <c r="K1095" s="1034"/>
      <c r="L1095" s="1035"/>
      <c r="M1095" s="1034"/>
      <c r="N1095" s="1036"/>
      <c r="O1095" s="40"/>
      <c r="P1095" s="295"/>
      <c r="Q1095" s="295"/>
      <c r="R1095" s="295"/>
      <c r="S1095" s="295"/>
      <c r="T1095" s="295"/>
      <c r="U1095" s="295"/>
      <c r="V1095" s="295"/>
      <c r="W1095" s="303" t="b">
        <f t="shared" ref="W1095:W1106" si="4">W1094</f>
        <v>0</v>
      </c>
    </row>
    <row r="1096" spans="3:23" s="294" customFormat="1" ht="12.75" customHeight="1" x14ac:dyDescent="0.2">
      <c r="C1096" s="403"/>
      <c r="D1096" s="407"/>
      <c r="E1096" s="412" t="s">
        <v>912</v>
      </c>
      <c r="F1096" s="1037" t="str">
        <f>Translations!$B$256</f>
        <v>Energy content</v>
      </c>
      <c r="G1096" s="1037"/>
      <c r="H1096" s="1038"/>
      <c r="I1096" s="1039"/>
      <c r="J1096" s="1040"/>
      <c r="K1096" s="1041"/>
      <c r="L1096" s="1042"/>
      <c r="M1096" s="1041"/>
      <c r="N1096" s="1043"/>
      <c r="O1096" s="40"/>
      <c r="P1096" s="295"/>
      <c r="Q1096" s="295"/>
      <c r="R1096" s="295"/>
      <c r="S1096" s="295"/>
      <c r="T1096" s="295"/>
      <c r="U1096" s="295"/>
      <c r="V1096" s="295"/>
      <c r="W1096" s="303" t="b">
        <f t="shared" si="4"/>
        <v>0</v>
      </c>
    </row>
    <row r="1097" spans="3:23" s="294" customFormat="1" ht="12.75" customHeight="1" x14ac:dyDescent="0.2">
      <c r="C1097" s="403"/>
      <c r="D1097" s="407"/>
      <c r="E1097" s="412" t="s">
        <v>913</v>
      </c>
      <c r="F1097" s="1019" t="str">
        <f>Translations!$B$375</f>
        <v>Emission factor</v>
      </c>
      <c r="G1097" s="1019"/>
      <c r="H1097" s="1020"/>
      <c r="I1097" s="1021"/>
      <c r="J1097" s="1022"/>
      <c r="K1097" s="1023"/>
      <c r="L1097" s="1024"/>
      <c r="M1097" s="1023"/>
      <c r="N1097" s="1025"/>
      <c r="O1097" s="40"/>
      <c r="P1097" s="295"/>
      <c r="Q1097" s="295"/>
      <c r="R1097" s="295"/>
      <c r="S1097" s="295"/>
      <c r="T1097" s="295"/>
      <c r="U1097" s="295"/>
      <c r="V1097" s="295"/>
      <c r="W1097" s="303" t="b">
        <f t="shared" si="4"/>
        <v>0</v>
      </c>
    </row>
    <row r="1098" spans="3:23" s="294" customFormat="1" ht="12.75" customHeight="1" x14ac:dyDescent="0.2">
      <c r="C1098" s="403"/>
      <c r="D1098" s="407"/>
      <c r="E1098" s="412" t="s">
        <v>914</v>
      </c>
      <c r="F1098" s="1030" t="str">
        <f>Translations!$B$377</f>
        <v>Waste gases flared (not safety flaring)</v>
      </c>
      <c r="G1098" s="1030"/>
      <c r="H1098" s="1031"/>
      <c r="I1098" s="1032"/>
      <c r="J1098" s="1033"/>
      <c r="K1098" s="1034"/>
      <c r="L1098" s="1035"/>
      <c r="M1098" s="1034"/>
      <c r="N1098" s="1036"/>
      <c r="O1098" s="40"/>
      <c r="P1098" s="295"/>
      <c r="Q1098" s="295"/>
      <c r="R1098" s="295"/>
      <c r="S1098" s="295"/>
      <c r="T1098" s="295"/>
      <c r="U1098" s="295"/>
      <c r="V1098" s="295"/>
      <c r="W1098" s="303" t="b">
        <f t="shared" si="4"/>
        <v>0</v>
      </c>
    </row>
    <row r="1099" spans="3:23" s="294" customFormat="1" ht="12.75" customHeight="1" x14ac:dyDescent="0.2">
      <c r="C1099" s="403"/>
      <c r="D1099" s="407"/>
      <c r="E1099" s="412" t="s">
        <v>915</v>
      </c>
      <c r="F1099" s="1037" t="str">
        <f>Translations!$B$256</f>
        <v>Energy content</v>
      </c>
      <c r="G1099" s="1037"/>
      <c r="H1099" s="1038"/>
      <c r="I1099" s="1039"/>
      <c r="J1099" s="1040"/>
      <c r="K1099" s="1041"/>
      <c r="L1099" s="1042"/>
      <c r="M1099" s="1041"/>
      <c r="N1099" s="1043"/>
      <c r="O1099" s="40"/>
      <c r="P1099" s="295"/>
      <c r="Q1099" s="295"/>
      <c r="R1099" s="295"/>
      <c r="S1099" s="295"/>
      <c r="T1099" s="295"/>
      <c r="U1099" s="295"/>
      <c r="V1099" s="295"/>
      <c r="W1099" s="303" t="b">
        <f t="shared" si="4"/>
        <v>0</v>
      </c>
    </row>
    <row r="1100" spans="3:23" s="294" customFormat="1" ht="12.75" customHeight="1" x14ac:dyDescent="0.2">
      <c r="C1100" s="403"/>
      <c r="D1100" s="407"/>
      <c r="E1100" s="412" t="s">
        <v>916</v>
      </c>
      <c r="F1100" s="1019" t="str">
        <f>Translations!$B$375</f>
        <v>Emission factor</v>
      </c>
      <c r="G1100" s="1019"/>
      <c r="H1100" s="1020"/>
      <c r="I1100" s="1021"/>
      <c r="J1100" s="1022"/>
      <c r="K1100" s="1023"/>
      <c r="L1100" s="1024"/>
      <c r="M1100" s="1023"/>
      <c r="N1100" s="1025"/>
      <c r="O1100" s="40"/>
      <c r="P1100" s="295"/>
      <c r="Q1100" s="295"/>
      <c r="R1100" s="295"/>
      <c r="S1100" s="295"/>
      <c r="T1100" s="295"/>
      <c r="U1100" s="295"/>
      <c r="V1100" s="295"/>
      <c r="W1100" s="303" t="b">
        <f t="shared" si="4"/>
        <v>0</v>
      </c>
    </row>
    <row r="1101" spans="3:23" s="294" customFormat="1" ht="12.75" customHeight="1" x14ac:dyDescent="0.2">
      <c r="C1101" s="403"/>
      <c r="D1101" s="407"/>
      <c r="E1101" s="412" t="s">
        <v>917</v>
      </c>
      <c r="F1101" s="1030" t="str">
        <f>Translations!$B$378</f>
        <v>Waste gases imported</v>
      </c>
      <c r="G1101" s="1030"/>
      <c r="H1101" s="1031"/>
      <c r="I1101" s="1032"/>
      <c r="J1101" s="1033"/>
      <c r="K1101" s="1034"/>
      <c r="L1101" s="1035"/>
      <c r="M1101" s="1034"/>
      <c r="N1101" s="1036"/>
      <c r="O1101" s="40"/>
      <c r="P1101" s="295"/>
      <c r="Q1101" s="295"/>
      <c r="R1101" s="295"/>
      <c r="S1101" s="295"/>
      <c r="T1101" s="295"/>
      <c r="U1101" s="295"/>
      <c r="V1101" s="295"/>
      <c r="W1101" s="303" t="b">
        <f t="shared" si="4"/>
        <v>0</v>
      </c>
    </row>
    <row r="1102" spans="3:23" s="294" customFormat="1" ht="12.75" customHeight="1" x14ac:dyDescent="0.2">
      <c r="C1102" s="403"/>
      <c r="D1102" s="407"/>
      <c r="E1102" s="412" t="s">
        <v>918</v>
      </c>
      <c r="F1102" s="1037" t="str">
        <f>Translations!$B$256</f>
        <v>Energy content</v>
      </c>
      <c r="G1102" s="1037"/>
      <c r="H1102" s="1038"/>
      <c r="I1102" s="1039"/>
      <c r="J1102" s="1040"/>
      <c r="K1102" s="1041"/>
      <c r="L1102" s="1042"/>
      <c r="M1102" s="1041"/>
      <c r="N1102" s="1043"/>
      <c r="O1102" s="40"/>
      <c r="P1102" s="295"/>
      <c r="Q1102" s="295"/>
      <c r="R1102" s="295"/>
      <c r="S1102" s="295"/>
      <c r="T1102" s="295"/>
      <c r="U1102" s="295"/>
      <c r="V1102" s="295"/>
      <c r="W1102" s="303" t="b">
        <f t="shared" si="4"/>
        <v>0</v>
      </c>
    </row>
    <row r="1103" spans="3:23" s="294" customFormat="1" ht="12.75" customHeight="1" x14ac:dyDescent="0.2">
      <c r="C1103" s="403"/>
      <c r="D1103" s="407"/>
      <c r="E1103" s="412" t="s">
        <v>919</v>
      </c>
      <c r="F1103" s="1019" t="str">
        <f>Translations!$B$375</f>
        <v>Emission factor</v>
      </c>
      <c r="G1103" s="1019"/>
      <c r="H1103" s="1020"/>
      <c r="I1103" s="1021"/>
      <c r="J1103" s="1022"/>
      <c r="K1103" s="1023"/>
      <c r="L1103" s="1024"/>
      <c r="M1103" s="1023"/>
      <c r="N1103" s="1025"/>
      <c r="O1103" s="40"/>
      <c r="P1103" s="295"/>
      <c r="Q1103" s="295"/>
      <c r="R1103" s="295"/>
      <c r="S1103" s="295"/>
      <c r="T1103" s="295"/>
      <c r="U1103" s="295"/>
      <c r="V1103" s="295"/>
      <c r="W1103" s="303" t="b">
        <f t="shared" si="4"/>
        <v>0</v>
      </c>
    </row>
    <row r="1104" spans="3:23" s="294" customFormat="1" ht="12.75" customHeight="1" x14ac:dyDescent="0.2">
      <c r="C1104" s="403"/>
      <c r="D1104" s="407"/>
      <c r="E1104" s="412" t="s">
        <v>920</v>
      </c>
      <c r="F1104" s="1030" t="str">
        <f>Translations!$B$379</f>
        <v>Waste gases exported</v>
      </c>
      <c r="G1104" s="1030"/>
      <c r="H1104" s="1031"/>
      <c r="I1104" s="1032"/>
      <c r="J1104" s="1033"/>
      <c r="K1104" s="1034"/>
      <c r="L1104" s="1035"/>
      <c r="M1104" s="1034"/>
      <c r="N1104" s="1036"/>
      <c r="O1104" s="40"/>
      <c r="P1104" s="295"/>
      <c r="Q1104" s="295"/>
      <c r="R1104" s="295"/>
      <c r="S1104" s="295"/>
      <c r="T1104" s="295"/>
      <c r="U1104" s="295"/>
      <c r="V1104" s="295"/>
      <c r="W1104" s="303" t="b">
        <f t="shared" si="4"/>
        <v>0</v>
      </c>
    </row>
    <row r="1105" spans="1:23" ht="12.75" customHeight="1" x14ac:dyDescent="0.2">
      <c r="C1105" s="403"/>
      <c r="D1105" s="407"/>
      <c r="E1105" s="412" t="s">
        <v>921</v>
      </c>
      <c r="F1105" s="1037" t="str">
        <f>Translations!$B$256</f>
        <v>Energy content</v>
      </c>
      <c r="G1105" s="1037"/>
      <c r="H1105" s="1038"/>
      <c r="I1105" s="1039"/>
      <c r="J1105" s="1040"/>
      <c r="K1105" s="1041"/>
      <c r="L1105" s="1042"/>
      <c r="M1105" s="1041"/>
      <c r="N1105" s="1043"/>
      <c r="W1105" s="303" t="b">
        <f t="shared" si="4"/>
        <v>0</v>
      </c>
    </row>
    <row r="1106" spans="1:23" ht="12.75" customHeight="1" x14ac:dyDescent="0.2">
      <c r="C1106" s="403"/>
      <c r="D1106" s="407"/>
      <c r="E1106" s="412" t="s">
        <v>922</v>
      </c>
      <c r="F1106" s="1019" t="str">
        <f>Translations!$B$375</f>
        <v>Emission factor</v>
      </c>
      <c r="G1106" s="1019"/>
      <c r="H1106" s="1020"/>
      <c r="I1106" s="1021"/>
      <c r="J1106" s="1022"/>
      <c r="K1106" s="1023"/>
      <c r="L1106" s="1024"/>
      <c r="M1106" s="1023"/>
      <c r="N1106" s="1025"/>
      <c r="W1106" s="303" t="b">
        <f t="shared" si="4"/>
        <v>0</v>
      </c>
    </row>
    <row r="1107" spans="1:23" ht="5.0999999999999996" customHeight="1" x14ac:dyDescent="0.2">
      <c r="C1107" s="403"/>
      <c r="D1107" s="407"/>
      <c r="E1107" s="404"/>
      <c r="F1107" s="404"/>
      <c r="G1107" s="404"/>
      <c r="H1107" s="404"/>
      <c r="I1107" s="404"/>
      <c r="J1107" s="404"/>
      <c r="K1107" s="404"/>
      <c r="L1107" s="404"/>
      <c r="M1107" s="404"/>
      <c r="N1107" s="405"/>
      <c r="W1107" s="320"/>
    </row>
    <row r="1108" spans="1:23" ht="12.75" customHeight="1" x14ac:dyDescent="0.2">
      <c r="C1108" s="403"/>
      <c r="D1108" s="407"/>
      <c r="E1108" s="412" t="s">
        <v>923</v>
      </c>
      <c r="F1108" s="1013" t="str">
        <f>Translations!$B$257</f>
        <v>Description of the methodology applied</v>
      </c>
      <c r="G1108" s="1013"/>
      <c r="H1108" s="1013"/>
      <c r="I1108" s="1013"/>
      <c r="J1108" s="1013"/>
      <c r="K1108" s="1013"/>
      <c r="L1108" s="1013"/>
      <c r="M1108" s="1013"/>
      <c r="N1108" s="1014"/>
      <c r="W1108" s="304"/>
    </row>
    <row r="1109" spans="1:23" ht="5.0999999999999996" customHeight="1" x14ac:dyDescent="0.2">
      <c r="C1109" s="403"/>
      <c r="D1109" s="404"/>
      <c r="E1109" s="408"/>
      <c r="F1109" s="423"/>
      <c r="G1109" s="424"/>
      <c r="H1109" s="424"/>
      <c r="I1109" s="424"/>
      <c r="J1109" s="424"/>
      <c r="K1109" s="424"/>
      <c r="L1109" s="424"/>
      <c r="M1109" s="424"/>
      <c r="N1109" s="425"/>
      <c r="W1109" s="304"/>
    </row>
    <row r="1110" spans="1:23" ht="12.75" customHeight="1" x14ac:dyDescent="0.2">
      <c r="C1110" s="403"/>
      <c r="D1110" s="407"/>
      <c r="E1110" s="412"/>
      <c r="F1110" s="1026" t="str">
        <f>IF(I919&lt;&gt;"",HYPERLINK("#" &amp; Q1110,EUConst_MsgDescription),"")</f>
        <v/>
      </c>
      <c r="G1110" s="1004"/>
      <c r="H1110" s="1004"/>
      <c r="I1110" s="1004"/>
      <c r="J1110" s="1004"/>
      <c r="K1110" s="1004"/>
      <c r="L1110" s="1004"/>
      <c r="M1110" s="1004"/>
      <c r="N1110" s="1005"/>
      <c r="P1110" s="26" t="s">
        <v>481</v>
      </c>
      <c r="Q1110" s="477" t="str">
        <f>"#"&amp;ADDRESS(ROW($C$10),COLUMN($C$10))</f>
        <v>#$C$10</v>
      </c>
      <c r="W1110" s="304"/>
    </row>
    <row r="1111" spans="1:23" ht="5.0999999999999996" customHeight="1" x14ac:dyDescent="0.2">
      <c r="C1111" s="403"/>
      <c r="D1111" s="407"/>
      <c r="E1111" s="413"/>
      <c r="F1111" s="1027"/>
      <c r="G1111" s="1027"/>
      <c r="H1111" s="1027"/>
      <c r="I1111" s="1027"/>
      <c r="J1111" s="1027"/>
      <c r="K1111" s="1027"/>
      <c r="L1111" s="1027"/>
      <c r="M1111" s="1027"/>
      <c r="N1111" s="1028"/>
      <c r="P1111" s="301"/>
      <c r="W1111" s="304"/>
    </row>
    <row r="1112" spans="1:23" ht="50.1" customHeight="1" x14ac:dyDescent="0.2">
      <c r="C1112" s="403"/>
      <c r="D1112" s="413"/>
      <c r="E1112" s="413"/>
      <c r="F1112" s="994"/>
      <c r="G1112" s="995"/>
      <c r="H1112" s="995"/>
      <c r="I1112" s="995"/>
      <c r="J1112" s="995"/>
      <c r="K1112" s="995"/>
      <c r="L1112" s="995"/>
      <c r="M1112" s="995"/>
      <c r="N1112" s="996"/>
      <c r="W1112" s="303" t="b">
        <f>W1094</f>
        <v>0</v>
      </c>
    </row>
    <row r="1113" spans="1:23" ht="5.0999999999999996" customHeight="1" x14ac:dyDescent="0.2">
      <c r="C1113" s="403"/>
      <c r="D1113" s="407"/>
      <c r="E1113" s="404"/>
      <c r="F1113" s="404"/>
      <c r="G1113" s="404"/>
      <c r="H1113" s="404"/>
      <c r="I1113" s="404"/>
      <c r="J1113" s="404"/>
      <c r="K1113" s="404"/>
      <c r="L1113" s="404"/>
      <c r="M1113" s="404"/>
      <c r="N1113" s="405"/>
      <c r="W1113" s="303"/>
    </row>
    <row r="1114" spans="1:23" ht="12.75" customHeight="1" x14ac:dyDescent="0.2">
      <c r="C1114" s="403"/>
      <c r="D1114" s="407"/>
      <c r="E1114" s="412"/>
      <c r="F1114" s="1029" t="str">
        <f>Translations!$B$210</f>
        <v>Reference to external files, if relevant</v>
      </c>
      <c r="G1114" s="1029"/>
      <c r="H1114" s="1029"/>
      <c r="I1114" s="1029"/>
      <c r="J1114" s="1029"/>
      <c r="K1114" s="934"/>
      <c r="L1114" s="934"/>
      <c r="M1114" s="934"/>
      <c r="N1114" s="934"/>
      <c r="W1114" s="303" t="b">
        <f>W1112</f>
        <v>0</v>
      </c>
    </row>
    <row r="1115" spans="1:23" ht="5.0999999999999996" customHeight="1" x14ac:dyDescent="0.2">
      <c r="C1115" s="403"/>
      <c r="D1115" s="407"/>
      <c r="E1115" s="404"/>
      <c r="F1115" s="404"/>
      <c r="G1115" s="404"/>
      <c r="H1115" s="404"/>
      <c r="I1115" s="404"/>
      <c r="J1115" s="404"/>
      <c r="K1115" s="404"/>
      <c r="L1115" s="404"/>
      <c r="M1115" s="404"/>
      <c r="N1115" s="405"/>
      <c r="W1115" s="324"/>
    </row>
    <row r="1116" spans="1:23" ht="12.75" customHeight="1" x14ac:dyDescent="0.2">
      <c r="C1116" s="403"/>
      <c r="D1116" s="407" t="s">
        <v>154</v>
      </c>
      <c r="E1116" s="1011" t="str">
        <f>Translations!$B$258</f>
        <v>The hierarchical order has been followed?</v>
      </c>
      <c r="F1116" s="1011"/>
      <c r="G1116" s="1011"/>
      <c r="H1116" s="1012"/>
      <c r="I1116" s="312"/>
      <c r="J1116" s="418" t="str">
        <f>Translations!$B$259</f>
        <v xml:space="preserve"> If not, why?</v>
      </c>
      <c r="K1116" s="977"/>
      <c r="L1116" s="978"/>
      <c r="M1116" s="978"/>
      <c r="N1116" s="984"/>
      <c r="V1116" s="325" t="b">
        <f>W1114</f>
        <v>0</v>
      </c>
      <c r="W1116" s="310" t="b">
        <f>OR(W1112,AND(I1116&lt;&gt;"",I1116=TRUE))</f>
        <v>0</v>
      </c>
    </row>
    <row r="1117" spans="1:23" ht="5.0999999999999996" customHeight="1" x14ac:dyDescent="0.2">
      <c r="C1117" s="403"/>
      <c r="D1117" s="404"/>
      <c r="E1117" s="508"/>
      <c r="F1117" s="508"/>
      <c r="G1117" s="508"/>
      <c r="H1117" s="508"/>
      <c r="I1117" s="508"/>
      <c r="J1117" s="508"/>
      <c r="K1117" s="508"/>
      <c r="L1117" s="508"/>
      <c r="M1117" s="508"/>
      <c r="N1117" s="509"/>
      <c r="W1117" s="320"/>
    </row>
    <row r="1118" spans="1:23" ht="12.75" customHeight="1" x14ac:dyDescent="0.2">
      <c r="C1118" s="403"/>
      <c r="D1118" s="421"/>
      <c r="E1118" s="421"/>
      <c r="F1118" s="1013" t="str">
        <f>Translations!$B$264</f>
        <v>Further details on any deviation from the hierarchy</v>
      </c>
      <c r="G1118" s="1013"/>
      <c r="H1118" s="1013"/>
      <c r="I1118" s="1013"/>
      <c r="J1118" s="1013"/>
      <c r="K1118" s="1013"/>
      <c r="L1118" s="1013"/>
      <c r="M1118" s="1013"/>
      <c r="N1118" s="1014"/>
      <c r="W1118" s="324"/>
    </row>
    <row r="1119" spans="1:23" ht="25.5" customHeight="1" thickBot="1" x14ac:dyDescent="0.25">
      <c r="C1119" s="403"/>
      <c r="D1119" s="421"/>
      <c r="E1119" s="421"/>
      <c r="F1119" s="994"/>
      <c r="G1119" s="995"/>
      <c r="H1119" s="995"/>
      <c r="I1119" s="995"/>
      <c r="J1119" s="995"/>
      <c r="K1119" s="995"/>
      <c r="L1119" s="995"/>
      <c r="M1119" s="995"/>
      <c r="N1119" s="996"/>
      <c r="W1119" s="326" t="b">
        <f>W1116</f>
        <v>0</v>
      </c>
    </row>
    <row r="1120" spans="1:23" s="23" customFormat="1" ht="12.75" x14ac:dyDescent="0.2">
      <c r="A1120" s="26"/>
      <c r="B1120" s="40"/>
      <c r="C1120" s="427"/>
      <c r="D1120" s="428"/>
      <c r="E1120" s="428"/>
      <c r="F1120" s="428"/>
      <c r="G1120" s="428"/>
      <c r="H1120" s="428"/>
      <c r="I1120" s="428"/>
      <c r="J1120" s="428"/>
      <c r="K1120" s="428"/>
      <c r="L1120" s="428"/>
      <c r="M1120" s="428"/>
      <c r="N1120" s="429"/>
      <c r="O1120" s="40"/>
      <c r="P1120" s="142" t="str">
        <f>IF(OR(P919=1,AND(I919&lt;&gt;"",COUNTIF(P1121:$P$2144,"PRINT")=0)),"PRINT","")</f>
        <v/>
      </c>
      <c r="Q1120" s="26" t="s">
        <v>631</v>
      </c>
      <c r="R1120" s="27"/>
      <c r="S1120" s="27"/>
      <c r="T1120" s="26"/>
      <c r="U1120" s="26"/>
      <c r="V1120" s="26"/>
      <c r="W1120" s="26"/>
    </row>
    <row r="1121" spans="1:26" s="23" customFormat="1" ht="15" thickBot="1" x14ac:dyDescent="0.25">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3">
      <c r="A1122" s="26"/>
      <c r="B1122" s="40"/>
      <c r="C1122" s="343"/>
      <c r="D1122" s="343"/>
      <c r="E1122" s="343"/>
      <c r="F1122" s="343"/>
      <c r="G1122" s="343"/>
      <c r="H1122" s="343"/>
      <c r="I1122" s="343"/>
      <c r="J1122" s="343"/>
      <c r="K1122" s="343"/>
      <c r="L1122" s="343"/>
      <c r="M1122" s="343"/>
      <c r="N1122" s="343"/>
      <c r="O1122" s="40"/>
      <c r="P1122" s="26"/>
      <c r="Q1122" s="26"/>
      <c r="R1122" s="27"/>
      <c r="S1122" s="27"/>
      <c r="T1122" s="26"/>
      <c r="U1122" s="26"/>
      <c r="V1122" s="26"/>
      <c r="W1122" s="26"/>
      <c r="X1122" s="294"/>
      <c r="Y1122" s="294"/>
      <c r="Z1122" s="294"/>
    </row>
    <row r="1123" spans="1:26" s="291" customFormat="1" ht="15" customHeight="1" thickBot="1" x14ac:dyDescent="0.25">
      <c r="A1123" s="288"/>
      <c r="B1123" s="189"/>
      <c r="C1123" s="289">
        <v>6</v>
      </c>
      <c r="D1123" s="1088" t="str">
        <f>Translations!$B$295</f>
        <v>Sub-installation with product benchmark:</v>
      </c>
      <c r="E1123" s="1089"/>
      <c r="F1123" s="1089"/>
      <c r="G1123" s="1089"/>
      <c r="H1123" s="1089"/>
      <c r="I1123" s="1090" t="str">
        <f>IF(INDEX(CNTR_SubInstListIsProdBM,$C1123),INDEX(CNTR_SubInstListNames,$C1123),"")</f>
        <v/>
      </c>
      <c r="J1123" s="1091"/>
      <c r="K1123" s="1091"/>
      <c r="L1123" s="1091"/>
      <c r="M1123" s="1091"/>
      <c r="N1123" s="1092"/>
      <c r="O1123" s="40"/>
      <c r="P1123" s="494">
        <f>P919+1</f>
        <v>6</v>
      </c>
      <c r="Q1123" s="295"/>
      <c r="R1123" s="314"/>
      <c r="S1123" s="314"/>
      <c r="T1123" s="314"/>
      <c r="U1123" s="290"/>
      <c r="V1123" s="460" t="s">
        <v>935</v>
      </c>
      <c r="W1123" s="461" t="b">
        <f>AND(CNTR_ExistSubInstEntries,I1123="")</f>
        <v>0</v>
      </c>
    </row>
    <row r="1124" spans="1:26" ht="12.75" customHeight="1" thickBot="1" x14ac:dyDescent="0.25">
      <c r="C1124" s="286"/>
      <c r="D1124" s="287"/>
      <c r="E1124" s="1093" t="str">
        <f>Translations!$B$296</f>
        <v>The name of the product benchmark sub-installation is displayed automatically based in the inputs in sheet "C_InstallationDescription".</v>
      </c>
      <c r="F1124" s="1094"/>
      <c r="G1124" s="1094"/>
      <c r="H1124" s="1094"/>
      <c r="I1124" s="1094"/>
      <c r="J1124" s="1094"/>
      <c r="K1124" s="1094"/>
      <c r="L1124" s="1094"/>
      <c r="M1124" s="1094"/>
      <c r="N1124" s="1095"/>
    </row>
    <row r="1125" spans="1:26" ht="5.0999999999999996" customHeight="1" x14ac:dyDescent="0.2">
      <c r="C1125" s="344"/>
      <c r="D1125" s="345"/>
      <c r="E1125" s="345"/>
      <c r="F1125" s="345"/>
      <c r="G1125" s="345"/>
      <c r="H1125" s="345"/>
      <c r="I1125" s="345"/>
      <c r="J1125" s="345"/>
      <c r="K1125" s="345"/>
      <c r="L1125" s="345"/>
      <c r="M1125" s="345"/>
      <c r="N1125" s="346"/>
      <c r="P1125" s="185"/>
      <c r="Q1125" s="185"/>
      <c r="R1125" s="185"/>
      <c r="S1125" s="185"/>
      <c r="T1125" s="185"/>
      <c r="U1125" s="27"/>
      <c r="V1125" s="27"/>
      <c r="W1125" s="464"/>
    </row>
    <row r="1126" spans="1:26" ht="15" customHeight="1" x14ac:dyDescent="0.2">
      <c r="C1126" s="270"/>
      <c r="E1126" s="1009" t="str">
        <f>CONCATENATE(EUconst_MsgSeeFirst," (F.I.1)")</f>
        <v>Detailed instructions for data entries in this tool can be found at the first copy of this tool.  (F.I.1)</v>
      </c>
      <c r="F1126" s="1009"/>
      <c r="G1126" s="1009"/>
      <c r="H1126" s="1009"/>
      <c r="I1126" s="1009"/>
      <c r="J1126" s="1009"/>
      <c r="K1126" s="1009"/>
      <c r="L1126" s="1009"/>
      <c r="M1126" s="1009"/>
      <c r="N1126" s="271"/>
      <c r="P1126" s="185"/>
      <c r="Q1126" s="185"/>
      <c r="R1126" s="185"/>
      <c r="S1126" s="185"/>
      <c r="T1126" s="185"/>
      <c r="U1126" s="27"/>
      <c r="V1126" s="27"/>
      <c r="W1126" s="464"/>
    </row>
    <row r="1127" spans="1:26" ht="5.0999999999999996" customHeight="1" x14ac:dyDescent="0.2">
      <c r="C1127" s="270"/>
      <c r="N1127" s="271"/>
      <c r="P1127" s="185"/>
      <c r="Q1127" s="185"/>
      <c r="R1127" s="185"/>
      <c r="S1127" s="185"/>
      <c r="T1127" s="185"/>
      <c r="U1127" s="27"/>
      <c r="V1127" s="27"/>
      <c r="W1127" s="464"/>
    </row>
    <row r="1128" spans="1:26" ht="12.75" customHeight="1" x14ac:dyDescent="0.2">
      <c r="C1128" s="270"/>
      <c r="D1128" s="24" t="s">
        <v>146</v>
      </c>
      <c r="E1128" s="919" t="str">
        <f>Translations!$B$297</f>
        <v>System boundaries of the sub-installation</v>
      </c>
      <c r="F1128" s="919"/>
      <c r="G1128" s="919"/>
      <c r="H1128" s="919"/>
      <c r="I1128" s="919"/>
      <c r="J1128" s="919"/>
      <c r="K1128" s="919"/>
      <c r="L1128" s="919"/>
      <c r="M1128" s="919"/>
      <c r="N1128" s="1087"/>
    </row>
    <row r="1129" spans="1:26" ht="5.0999999999999996" customHeight="1" x14ac:dyDescent="0.2">
      <c r="C1129" s="270"/>
      <c r="N1129" s="271"/>
    </row>
    <row r="1130" spans="1:26" ht="12.75" customHeight="1" x14ac:dyDescent="0.2">
      <c r="C1130" s="270"/>
      <c r="D1130" s="496" t="s">
        <v>152</v>
      </c>
      <c r="E1130" s="967" t="str">
        <f>Translations!$B$249</f>
        <v>Information on the methodology applied</v>
      </c>
      <c r="F1130" s="967"/>
      <c r="G1130" s="967"/>
      <c r="H1130" s="967"/>
      <c r="I1130" s="967"/>
      <c r="J1130" s="967"/>
      <c r="K1130" s="967"/>
      <c r="L1130" s="967"/>
      <c r="M1130" s="967"/>
      <c r="N1130" s="1072"/>
    </row>
    <row r="1131" spans="1:26" ht="5.0999999999999996" customHeight="1" x14ac:dyDescent="0.2">
      <c r="C1131" s="270"/>
      <c r="D1131" s="29"/>
      <c r="E1131" s="920"/>
      <c r="F1131" s="920"/>
      <c r="G1131" s="920"/>
      <c r="H1131" s="920"/>
      <c r="I1131" s="920"/>
      <c r="J1131" s="920"/>
      <c r="K1131" s="920"/>
      <c r="L1131" s="920"/>
      <c r="M1131" s="920"/>
      <c r="N1131" s="1015"/>
    </row>
    <row r="1132" spans="1:26" ht="50.1" customHeight="1" x14ac:dyDescent="0.2">
      <c r="C1132" s="270"/>
      <c r="D1132" s="496"/>
      <c r="E1132" s="867"/>
      <c r="F1132" s="868"/>
      <c r="G1132" s="868"/>
      <c r="H1132" s="868"/>
      <c r="I1132" s="868"/>
      <c r="J1132" s="868"/>
      <c r="K1132" s="868"/>
      <c r="L1132" s="868"/>
      <c r="M1132" s="868"/>
      <c r="N1132" s="869"/>
    </row>
    <row r="1133" spans="1:26" ht="5.0999999999999996" customHeight="1" x14ac:dyDescent="0.2">
      <c r="C1133" s="270"/>
      <c r="D1133" s="496"/>
      <c r="N1133" s="271"/>
    </row>
    <row r="1134" spans="1:26" ht="12.75" customHeight="1" x14ac:dyDescent="0.2">
      <c r="C1134" s="270"/>
      <c r="D1134" s="496" t="s">
        <v>153</v>
      </c>
      <c r="E1134" s="1085" t="str">
        <f>Translations!$B$210</f>
        <v>Reference to external files, if relevant</v>
      </c>
      <c r="F1134" s="1085"/>
      <c r="G1134" s="1085"/>
      <c r="H1134" s="1085"/>
      <c r="I1134" s="1085"/>
      <c r="J1134" s="1086"/>
      <c r="K1134" s="934"/>
      <c r="L1134" s="934"/>
      <c r="M1134" s="934"/>
      <c r="N1134" s="934"/>
    </row>
    <row r="1135" spans="1:26" ht="5.0999999999999996" customHeight="1" x14ac:dyDescent="0.2">
      <c r="C1135" s="270"/>
      <c r="D1135" s="496"/>
      <c r="N1135" s="271"/>
    </row>
    <row r="1136" spans="1:26" ht="12.75" customHeight="1" x14ac:dyDescent="0.2">
      <c r="C1136" s="270"/>
      <c r="D1136" s="29" t="s">
        <v>154</v>
      </c>
      <c r="E1136" s="1085" t="str">
        <f>Translations!$B$305</f>
        <v>Reference to a separate detailed flow diagram, if relevant</v>
      </c>
      <c r="F1136" s="1085"/>
      <c r="G1136" s="1085"/>
      <c r="H1136" s="1085"/>
      <c r="I1136" s="1085"/>
      <c r="J1136" s="1086"/>
      <c r="K1136" s="934"/>
      <c r="L1136" s="934"/>
      <c r="M1136" s="934"/>
      <c r="N1136" s="934"/>
    </row>
    <row r="1137" spans="1:23" ht="5.0999999999999996" customHeight="1" x14ac:dyDescent="0.2">
      <c r="C1137" s="278"/>
      <c r="D1137" s="279"/>
      <c r="E1137" s="280"/>
      <c r="F1137" s="280"/>
      <c r="G1137" s="280"/>
      <c r="H1137" s="280"/>
      <c r="I1137" s="280"/>
      <c r="J1137" s="280"/>
      <c r="K1137" s="280"/>
      <c r="L1137" s="280"/>
      <c r="M1137" s="280"/>
      <c r="N1137" s="281"/>
    </row>
    <row r="1138" spans="1:23" ht="5.0999999999999996" customHeight="1" x14ac:dyDescent="0.2">
      <c r="C1138" s="270"/>
      <c r="D1138" s="496"/>
      <c r="N1138" s="271"/>
    </row>
    <row r="1139" spans="1:23" ht="12.75" customHeight="1" x14ac:dyDescent="0.2">
      <c r="C1139" s="270"/>
      <c r="D1139" s="24" t="s">
        <v>147</v>
      </c>
      <c r="E1139" s="919" t="str">
        <f>Translations!$B$307</f>
        <v>Method for the determination of annual production (=activity) levels</v>
      </c>
      <c r="F1139" s="919"/>
      <c r="G1139" s="919"/>
      <c r="H1139" s="919"/>
      <c r="I1139" s="919"/>
      <c r="J1139" s="919"/>
      <c r="K1139" s="919"/>
      <c r="L1139" s="919"/>
      <c r="M1139" s="919"/>
      <c r="N1139" s="1087"/>
    </row>
    <row r="1140" spans="1:23" ht="5.0999999999999996" customHeight="1" x14ac:dyDescent="0.2">
      <c r="C1140" s="270"/>
      <c r="D1140" s="24"/>
      <c r="E1140" s="496"/>
      <c r="F1140" s="496"/>
      <c r="G1140" s="496"/>
      <c r="H1140" s="496"/>
      <c r="I1140" s="496"/>
      <c r="J1140" s="496"/>
      <c r="K1140" s="496"/>
      <c r="L1140" s="496"/>
      <c r="M1140" s="496"/>
      <c r="N1140" s="497"/>
    </row>
    <row r="1141" spans="1:23" ht="12.75" customHeight="1" x14ac:dyDescent="0.2">
      <c r="C1141" s="270"/>
      <c r="D1141" s="496" t="s">
        <v>152</v>
      </c>
      <c r="E1141" s="967" t="str">
        <f>Translations!$B$249</f>
        <v>Information on the methodology applied</v>
      </c>
      <c r="F1141" s="967"/>
      <c r="G1141" s="967"/>
      <c r="H1141" s="967"/>
      <c r="I1141" s="967"/>
      <c r="J1141" s="967"/>
      <c r="K1141" s="967"/>
      <c r="L1141" s="967"/>
      <c r="M1141" s="967"/>
      <c r="N1141" s="1072"/>
    </row>
    <row r="1142" spans="1:23" s="316" customFormat="1" ht="25.5" customHeight="1" x14ac:dyDescent="0.25">
      <c r="A1142" s="315"/>
      <c r="B1142" s="138"/>
      <c r="C1142" s="270"/>
      <c r="D1142" s="139"/>
      <c r="E1142" s="140"/>
      <c r="F1142" s="140"/>
      <c r="G1142" s="140"/>
      <c r="H1142" s="140"/>
      <c r="I1142" s="968" t="str">
        <f>Translations!$B$254</f>
        <v>Data source</v>
      </c>
      <c r="J1142" s="968"/>
      <c r="K1142" s="968" t="str">
        <f>Translations!$B$255</f>
        <v>Other data source (if applicable)</v>
      </c>
      <c r="L1142" s="968"/>
      <c r="M1142" s="968" t="str">
        <f>Translations!$B$255</f>
        <v>Other data source (if applicable)</v>
      </c>
      <c r="N1142" s="968"/>
      <c r="O1142" s="40"/>
      <c r="P1142" s="314"/>
      <c r="Q1142" s="314"/>
      <c r="R1142" s="314"/>
      <c r="S1142" s="314"/>
      <c r="T1142" s="314"/>
      <c r="U1142" s="314"/>
      <c r="V1142" s="314"/>
      <c r="W1142" s="314"/>
    </row>
    <row r="1143" spans="1:23" ht="12.75" customHeight="1" x14ac:dyDescent="0.2">
      <c r="C1143" s="270"/>
      <c r="D1143" s="29"/>
      <c r="E1143" s="137" t="s">
        <v>908</v>
      </c>
      <c r="F1143" s="975" t="str">
        <f>Translations!$B$310</f>
        <v>Quantities of products</v>
      </c>
      <c r="G1143" s="975"/>
      <c r="H1143" s="976"/>
      <c r="I1143" s="977"/>
      <c r="J1143" s="978"/>
      <c r="K1143" s="979"/>
      <c r="L1143" s="980"/>
      <c r="M1143" s="979"/>
      <c r="N1143" s="981"/>
    </row>
    <row r="1144" spans="1:23" ht="5.0999999999999996" customHeight="1" x14ac:dyDescent="0.2">
      <c r="C1144" s="270"/>
      <c r="D1144" s="29"/>
      <c r="E1144" s="137"/>
      <c r="F1144" s="500"/>
      <c r="G1144" s="500"/>
      <c r="H1144" s="500"/>
      <c r="I1144" s="500"/>
      <c r="J1144" s="500"/>
      <c r="K1144" s="500"/>
      <c r="L1144" s="500"/>
      <c r="M1144" s="500"/>
      <c r="N1144" s="501"/>
    </row>
    <row r="1145" spans="1:23" ht="12.75" customHeight="1" x14ac:dyDescent="0.2">
      <c r="C1145" s="270"/>
      <c r="D1145" s="496"/>
      <c r="E1145" s="137" t="s">
        <v>909</v>
      </c>
      <c r="F1145" s="975" t="str">
        <f>Translations!$B$311</f>
        <v>Annual quantities of products</v>
      </c>
      <c r="G1145" s="975"/>
      <c r="H1145" s="976"/>
      <c r="I1145" s="1056"/>
      <c r="J1145" s="1056"/>
      <c r="K1145" s="1056"/>
      <c r="L1145" s="1056"/>
      <c r="M1145" s="1056"/>
      <c r="N1145" s="1056"/>
    </row>
    <row r="1146" spans="1:23" ht="5.0999999999999996" customHeight="1" x14ac:dyDescent="0.2">
      <c r="C1146" s="270"/>
      <c r="D1146" s="496"/>
      <c r="N1146" s="271"/>
    </row>
    <row r="1147" spans="1:23" s="23" customFormat="1" ht="12.75" customHeight="1" x14ac:dyDescent="0.25">
      <c r="A1147" s="26"/>
      <c r="B1147" s="221"/>
      <c r="C1147" s="273"/>
      <c r="D1147" s="274"/>
      <c r="E1147" s="137" t="s">
        <v>910</v>
      </c>
      <c r="F1147" s="975" t="str">
        <f>Translations!$B$312</f>
        <v>Special reporting requirements:</v>
      </c>
      <c r="G1147" s="975"/>
      <c r="H1147" s="976"/>
      <c r="I1147" s="999" t="str">
        <f>IF(I1123="","",HYPERLINK(INDEX(EUconst_BMlistSpecialJumpTable,MATCH(I1123,EUconst_BMlistNames,0)),INDEX(EUconst_BMlistSpecialReporting,MATCH(I1123,EUconst_BMlistNames,0))))</f>
        <v/>
      </c>
      <c r="J1147" s="1000"/>
      <c r="K1147" s="1000"/>
      <c r="L1147" s="1000"/>
      <c r="M1147" s="1000"/>
      <c r="N1147" s="1001"/>
      <c r="O1147" s="40"/>
      <c r="P1147" s="222" t="s">
        <v>739</v>
      </c>
      <c r="Q1147" s="223"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25">
      <c r="A1148" s="26"/>
      <c r="B1148" s="221"/>
      <c r="C1148" s="273"/>
      <c r="D1148" s="275"/>
      <c r="F1148" s="1082"/>
      <c r="G1148" s="1082"/>
      <c r="H1148" s="1082"/>
      <c r="I1148" s="1082"/>
      <c r="J1148" s="1082"/>
      <c r="K1148" s="1082"/>
      <c r="L1148" s="1082"/>
      <c r="M1148" s="1082"/>
      <c r="N1148" s="1083"/>
      <c r="O1148" s="40"/>
      <c r="P1148" s="27"/>
      <c r="Q1148" s="26"/>
      <c r="R1148" s="27"/>
      <c r="S1148" s="27"/>
      <c r="T1148" s="26"/>
      <c r="U1148" s="26"/>
      <c r="V1148" s="26"/>
      <c r="W1148" s="26"/>
    </row>
    <row r="1149" spans="1:23" ht="12.75" customHeight="1" x14ac:dyDescent="0.2">
      <c r="C1149" s="270"/>
      <c r="D1149" s="496"/>
      <c r="E1149" s="137" t="s">
        <v>911</v>
      </c>
      <c r="F1149" s="993" t="str">
        <f>Translations!$B$257</f>
        <v>Description of the methodology applied</v>
      </c>
      <c r="G1149" s="993"/>
      <c r="H1149" s="993"/>
      <c r="I1149" s="993"/>
      <c r="J1149" s="993"/>
      <c r="K1149" s="993"/>
      <c r="L1149" s="993"/>
      <c r="M1149" s="993"/>
      <c r="N1149" s="1071"/>
    </row>
    <row r="1150" spans="1:23" ht="12.75" customHeight="1" x14ac:dyDescent="0.2">
      <c r="C1150" s="270"/>
      <c r="D1150" s="496"/>
      <c r="E1150" s="137"/>
      <c r="F1150" s="1026" t="str">
        <f>IF(I1123&lt;&gt;"",HYPERLINK("#" &amp; Q1150,EUConst_MsgDescription),"")</f>
        <v/>
      </c>
      <c r="G1150" s="1004"/>
      <c r="H1150" s="1004"/>
      <c r="I1150" s="1004"/>
      <c r="J1150" s="1004"/>
      <c r="K1150" s="1004"/>
      <c r="L1150" s="1004"/>
      <c r="M1150" s="1004"/>
      <c r="N1150" s="1005"/>
      <c r="P1150" s="26" t="s">
        <v>481</v>
      </c>
      <c r="Q1150" s="477" t="str">
        <f>"#"&amp;ADDRESS(ROW($C$11),COLUMN($C$11))</f>
        <v>#$C$11</v>
      </c>
    </row>
    <row r="1151" spans="1:23" ht="5.0999999999999996" customHeight="1" x14ac:dyDescent="0.2">
      <c r="C1151" s="270"/>
      <c r="D1151" s="496"/>
      <c r="E1151" s="28"/>
      <c r="F1151" s="997"/>
      <c r="G1151" s="997"/>
      <c r="H1151" s="997"/>
      <c r="I1151" s="997"/>
      <c r="J1151" s="997"/>
      <c r="K1151" s="997"/>
      <c r="L1151" s="997"/>
      <c r="M1151" s="997"/>
      <c r="N1151" s="1084"/>
      <c r="P1151" s="301"/>
    </row>
    <row r="1152" spans="1:23" ht="50.1" customHeight="1" x14ac:dyDescent="0.2">
      <c r="C1152" s="270"/>
      <c r="D1152" s="28"/>
      <c r="E1152" s="317"/>
      <c r="F1152" s="1052"/>
      <c r="G1152" s="1053"/>
      <c r="H1152" s="1053"/>
      <c r="I1152" s="1053"/>
      <c r="J1152" s="1053"/>
      <c r="K1152" s="1053"/>
      <c r="L1152" s="1053"/>
      <c r="M1152" s="1053"/>
      <c r="N1152" s="1054"/>
    </row>
    <row r="1153" spans="1:23" ht="5.0999999999999996" customHeight="1" thickBot="1" x14ac:dyDescent="0.25">
      <c r="C1153" s="270"/>
      <c r="N1153" s="271"/>
    </row>
    <row r="1154" spans="1:23" ht="12.75" customHeight="1" x14ac:dyDescent="0.2">
      <c r="C1154" s="270"/>
      <c r="D1154" s="496"/>
      <c r="E1154" s="137"/>
      <c r="F1154" s="998" t="str">
        <f>Translations!$B$210</f>
        <v>Reference to external files, if relevant</v>
      </c>
      <c r="G1154" s="998"/>
      <c r="H1154" s="998"/>
      <c r="I1154" s="998"/>
      <c r="J1154" s="998"/>
      <c r="K1154" s="934"/>
      <c r="L1154" s="934"/>
      <c r="M1154" s="934"/>
      <c r="N1154" s="934"/>
      <c r="W1154" s="318" t="s">
        <v>457</v>
      </c>
    </row>
    <row r="1155" spans="1:23" ht="5.0999999999999996" customHeight="1" x14ac:dyDescent="0.2">
      <c r="C1155" s="270"/>
      <c r="D1155" s="496"/>
      <c r="N1155" s="271"/>
      <c r="W1155" s="304"/>
    </row>
    <row r="1156" spans="1:23" ht="12.75" customHeight="1" x14ac:dyDescent="0.2">
      <c r="C1156" s="270"/>
      <c r="D1156" s="496" t="s">
        <v>153</v>
      </c>
      <c r="E1156" s="982" t="str">
        <f>Translations!$B$258</f>
        <v>The hierarchical order has been followed?</v>
      </c>
      <c r="F1156" s="982"/>
      <c r="G1156" s="982"/>
      <c r="H1156" s="983"/>
      <c r="I1156" s="312"/>
      <c r="J1156" s="319" t="str">
        <f>Translations!$B$259</f>
        <v xml:space="preserve"> If not, why?</v>
      </c>
      <c r="K1156" s="977"/>
      <c r="L1156" s="978"/>
      <c r="M1156" s="978"/>
      <c r="N1156" s="984"/>
      <c r="W1156" s="310" t="b">
        <f>AND(I1156&lt;&gt;"",I1156=TRUE)</f>
        <v>0</v>
      </c>
    </row>
    <row r="1157" spans="1:23" ht="5.0999999999999996" customHeight="1" x14ac:dyDescent="0.2">
      <c r="C1157" s="270"/>
      <c r="E1157" s="502"/>
      <c r="F1157" s="502"/>
      <c r="G1157" s="502"/>
      <c r="H1157" s="502"/>
      <c r="I1157" s="502"/>
      <c r="J1157" s="502"/>
      <c r="K1157" s="502"/>
      <c r="L1157" s="502"/>
      <c r="M1157" s="502"/>
      <c r="N1157" s="397"/>
      <c r="W1157" s="304"/>
    </row>
    <row r="1158" spans="1:23" ht="12.75" customHeight="1" x14ac:dyDescent="0.2">
      <c r="C1158" s="270"/>
      <c r="D1158" s="496"/>
      <c r="E1158" s="496"/>
      <c r="F1158" s="993" t="str">
        <f>Translations!$B$264</f>
        <v>Further details on any deviation from the hierarchy</v>
      </c>
      <c r="G1158" s="993"/>
      <c r="H1158" s="993"/>
      <c r="I1158" s="993"/>
      <c r="J1158" s="993"/>
      <c r="K1158" s="993"/>
      <c r="L1158" s="993"/>
      <c r="M1158" s="993"/>
      <c r="N1158" s="1071"/>
      <c r="W1158" s="304"/>
    </row>
    <row r="1159" spans="1:23" ht="25.5" customHeight="1" thickBot="1" x14ac:dyDescent="0.25">
      <c r="C1159" s="270"/>
      <c r="E1159" s="496"/>
      <c r="F1159" s="1073"/>
      <c r="G1159" s="1074"/>
      <c r="H1159" s="1074"/>
      <c r="I1159" s="1074"/>
      <c r="J1159" s="1074"/>
      <c r="K1159" s="1074"/>
      <c r="L1159" s="1074"/>
      <c r="M1159" s="1074"/>
      <c r="N1159" s="1075"/>
      <c r="W1159" s="321" t="b">
        <f>W1156</f>
        <v>0</v>
      </c>
    </row>
    <row r="1160" spans="1:23" ht="5.0999999999999996" customHeight="1" x14ac:dyDescent="0.2">
      <c r="C1160" s="270"/>
      <c r="D1160" s="496"/>
      <c r="N1160" s="271"/>
    </row>
    <row r="1161" spans="1:23" ht="12.75" customHeight="1" x14ac:dyDescent="0.2">
      <c r="C1161" s="270"/>
      <c r="D1161" s="29" t="s">
        <v>154</v>
      </c>
      <c r="E1161" s="1076" t="str">
        <f>Translations!$B$316</f>
        <v>Description of the methodology for keeping track of the products produced</v>
      </c>
      <c r="F1161" s="1076"/>
      <c r="G1161" s="1076"/>
      <c r="H1161" s="1076"/>
      <c r="I1161" s="1076"/>
      <c r="J1161" s="1076"/>
      <c r="K1161" s="1076"/>
      <c r="L1161" s="1076"/>
      <c r="M1161" s="1076"/>
      <c r="N1161" s="1077"/>
    </row>
    <row r="1162" spans="1:23" ht="5.0999999999999996" customHeight="1" x14ac:dyDescent="0.2">
      <c r="C1162" s="270"/>
      <c r="E1162" s="920"/>
      <c r="F1162" s="920"/>
      <c r="G1162" s="920"/>
      <c r="H1162" s="920"/>
      <c r="I1162" s="920"/>
      <c r="J1162" s="920"/>
      <c r="K1162" s="920"/>
      <c r="L1162" s="920"/>
      <c r="M1162" s="920"/>
      <c r="N1162" s="1015"/>
    </row>
    <row r="1163" spans="1:23" ht="50.1" customHeight="1" x14ac:dyDescent="0.2">
      <c r="C1163" s="270"/>
      <c r="D1163" s="496"/>
      <c r="E1163" s="317"/>
      <c r="F1163" s="1078"/>
      <c r="G1163" s="1079"/>
      <c r="H1163" s="1079"/>
      <c r="I1163" s="1079"/>
      <c r="J1163" s="1079"/>
      <c r="K1163" s="1079"/>
      <c r="L1163" s="1079"/>
      <c r="M1163" s="1079"/>
      <c r="N1163" s="1080"/>
    </row>
    <row r="1164" spans="1:23" ht="5.0999999999999996" customHeight="1" x14ac:dyDescent="0.2">
      <c r="C1164" s="270"/>
      <c r="N1164" s="271"/>
    </row>
    <row r="1165" spans="1:23" ht="5.0999999999999996" customHeight="1" x14ac:dyDescent="0.2">
      <c r="C1165" s="282"/>
      <c r="D1165" s="285"/>
      <c r="E1165" s="283"/>
      <c r="F1165" s="283"/>
      <c r="G1165" s="283"/>
      <c r="H1165" s="283"/>
      <c r="I1165" s="283"/>
      <c r="J1165" s="283"/>
      <c r="K1165" s="283"/>
      <c r="L1165" s="283"/>
      <c r="M1165" s="283"/>
      <c r="N1165" s="284"/>
    </row>
    <row r="1166" spans="1:23" s="23" customFormat="1" x14ac:dyDescent="0.2">
      <c r="A1166" s="26"/>
      <c r="B1166" s="40"/>
      <c r="C1166" s="270"/>
      <c r="D1166" s="24" t="s">
        <v>148</v>
      </c>
      <c r="E1166" s="919" t="str">
        <f>Translations!$B$318</f>
        <v>Exchangeability of fuel and electricity:</v>
      </c>
      <c r="F1166" s="921"/>
      <c r="G1166" s="921"/>
      <c r="H1166" s="921"/>
      <c r="I1166" s="1081"/>
      <c r="J1166" s="972" t="str">
        <f>IF(I1123="","",IF(INDEX(EUconst_BMlistElExchangability,MATCH(I1123,EUconst_BMlistNames,0))=TRUE,"",HYPERLINK(Q1166,EUconst_MsgGoOn)))</f>
        <v/>
      </c>
      <c r="K1166" s="973"/>
      <c r="L1166" s="973"/>
      <c r="M1166" s="973"/>
      <c r="N1166" s="974"/>
      <c r="O1166" s="40"/>
      <c r="P1166" s="26" t="s">
        <v>481</v>
      </c>
      <c r="Q1166" s="477" t="str">
        <f>"#"&amp;ADDRESS(ROW(D1248),COLUMN(D1248))</f>
        <v>#$D$1248</v>
      </c>
      <c r="R1166" s="27"/>
      <c r="S1166" s="27"/>
      <c r="T1166" s="21"/>
      <c r="U1166" s="21"/>
      <c r="V1166" s="295"/>
      <c r="W1166" s="295"/>
    </row>
    <row r="1167" spans="1:23" ht="12.75" customHeight="1" thickBot="1" x14ac:dyDescent="0.25">
      <c r="C1167" s="270"/>
      <c r="D1167" s="496" t="s">
        <v>152</v>
      </c>
      <c r="E1167" s="967" t="str">
        <f>Translations!$B$249</f>
        <v>Information on the methodology applied</v>
      </c>
      <c r="F1167" s="967"/>
      <c r="G1167" s="967"/>
      <c r="H1167" s="967"/>
      <c r="I1167" s="967"/>
      <c r="J1167" s="967"/>
      <c r="K1167" s="967"/>
      <c r="L1167" s="967"/>
      <c r="M1167" s="967"/>
      <c r="N1167" s="1072"/>
      <c r="P1167" s="301"/>
      <c r="T1167" s="21"/>
    </row>
    <row r="1168" spans="1:23" ht="25.5" customHeight="1" thickBot="1" x14ac:dyDescent="0.25">
      <c r="C1168" s="270"/>
      <c r="E1168" s="496"/>
      <c r="I1168" s="968" t="str">
        <f>Translations!$B$254</f>
        <v>Data source</v>
      </c>
      <c r="J1168" s="968"/>
      <c r="K1168" s="968" t="str">
        <f>Translations!$B$255</f>
        <v>Other data source (if applicable)</v>
      </c>
      <c r="L1168" s="968"/>
      <c r="M1168" s="968" t="str">
        <f>Translations!$B$255</f>
        <v>Other data source (if applicable)</v>
      </c>
      <c r="N1168" s="968"/>
      <c r="U1168" s="301"/>
      <c r="V1168" s="301"/>
      <c r="W1168" s="318" t="s">
        <v>457</v>
      </c>
    </row>
    <row r="1169" spans="3:23" s="294" customFormat="1" ht="12.75" customHeight="1" x14ac:dyDescent="0.2">
      <c r="C1169" s="270"/>
      <c r="D1169" s="40"/>
      <c r="E1169" s="496" t="s">
        <v>908</v>
      </c>
      <c r="F1169" s="975" t="str">
        <f>Translations!$B$322</f>
        <v>Relevant electricity consumption</v>
      </c>
      <c r="G1169" s="975"/>
      <c r="H1169" s="976"/>
      <c r="I1169" s="1056"/>
      <c r="J1169" s="1056"/>
      <c r="K1169" s="1002"/>
      <c r="L1169" s="1002"/>
      <c r="M1169" s="1002"/>
      <c r="N1169" s="1002"/>
      <c r="O1169" s="40"/>
      <c r="P1169" s="295"/>
      <c r="Q1169" s="295"/>
      <c r="R1169" s="295"/>
      <c r="S1169" s="295"/>
      <c r="T1169" s="295"/>
      <c r="U1169" s="301"/>
      <c r="V1169" s="301"/>
      <c r="W1169" s="302" t="b">
        <f>IF(I1123&lt;&gt;"",IF(INDEX(EUconst_BMlistElExchangability,MATCH(I1123,EUconst_BMlistNames,0))=TRUE,FALSE,TRUE),FALSE)</f>
        <v>0</v>
      </c>
    </row>
    <row r="1170" spans="3:23" s="294" customFormat="1" ht="5.0999999999999996" customHeight="1" x14ac:dyDescent="0.2">
      <c r="C1170" s="270"/>
      <c r="D1170" s="496"/>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2">
      <c r="C1171" s="270"/>
      <c r="D1171" s="496"/>
      <c r="E1171" s="137" t="s">
        <v>909</v>
      </c>
      <c r="F1171" s="993" t="str">
        <f>Translations!$B$257</f>
        <v>Description of the methodology applied</v>
      </c>
      <c r="G1171" s="993"/>
      <c r="H1171" s="993"/>
      <c r="I1171" s="993"/>
      <c r="J1171" s="993"/>
      <c r="K1171" s="993"/>
      <c r="L1171" s="993"/>
      <c r="M1171" s="993"/>
      <c r="N1171" s="1071"/>
      <c r="O1171" s="40"/>
      <c r="P1171" s="295"/>
      <c r="Q1171" s="295"/>
      <c r="R1171" s="295"/>
      <c r="S1171" s="295"/>
      <c r="T1171" s="295"/>
      <c r="U1171" s="295"/>
      <c r="V1171" s="295"/>
      <c r="W1171" s="304"/>
    </row>
    <row r="1172" spans="3:23" s="294" customFormat="1" ht="5.0999999999999996" customHeight="1" x14ac:dyDescent="0.2">
      <c r="C1172" s="270"/>
      <c r="D1172" s="40"/>
      <c r="E1172" s="272"/>
      <c r="F1172" s="498"/>
      <c r="G1172" s="499"/>
      <c r="H1172" s="499"/>
      <c r="I1172" s="499"/>
      <c r="J1172" s="499"/>
      <c r="K1172" s="499"/>
      <c r="L1172" s="499"/>
      <c r="M1172" s="499"/>
      <c r="N1172" s="506"/>
      <c r="O1172" s="40"/>
      <c r="P1172" s="295"/>
      <c r="Q1172" s="295"/>
      <c r="R1172" s="295"/>
      <c r="S1172" s="295"/>
      <c r="T1172" s="295"/>
      <c r="U1172" s="295"/>
      <c r="V1172" s="295"/>
      <c r="W1172" s="304"/>
    </row>
    <row r="1173" spans="3:23" s="294" customFormat="1" ht="12.75" customHeight="1" x14ac:dyDescent="0.2">
      <c r="C1173" s="270"/>
      <c r="D1173" s="496"/>
      <c r="E1173" s="137"/>
      <c r="F1173" s="1026" t="str">
        <f>IF(AND(I1123&lt;&gt;"",J1166=""),HYPERLINK("#" &amp; Q1173,EUConst_MsgDescription),"")</f>
        <v/>
      </c>
      <c r="G1173" s="1004"/>
      <c r="H1173" s="1004"/>
      <c r="I1173" s="1004"/>
      <c r="J1173" s="1004"/>
      <c r="K1173" s="1004"/>
      <c r="L1173" s="1004"/>
      <c r="M1173" s="1004"/>
      <c r="N1173" s="1005"/>
      <c r="O1173" s="40"/>
      <c r="P1173" s="26" t="s">
        <v>481</v>
      </c>
      <c r="Q1173" s="477" t="str">
        <f>"#"&amp;ADDRESS(ROW($C$10),COLUMN($C$10))</f>
        <v>#$C$10</v>
      </c>
      <c r="R1173" s="295"/>
      <c r="S1173" s="295"/>
      <c r="T1173" s="295"/>
      <c r="U1173" s="295"/>
      <c r="V1173" s="295"/>
      <c r="W1173" s="304"/>
    </row>
    <row r="1174" spans="3:23" s="294" customFormat="1" ht="5.0999999999999996" customHeight="1" x14ac:dyDescent="0.2">
      <c r="C1174" s="270"/>
      <c r="D1174" s="496"/>
      <c r="E1174" s="28"/>
      <c r="F1174" s="1069"/>
      <c r="G1174" s="1069"/>
      <c r="H1174" s="1069"/>
      <c r="I1174" s="1069"/>
      <c r="J1174" s="1069"/>
      <c r="K1174" s="1069"/>
      <c r="L1174" s="1069"/>
      <c r="M1174" s="1069"/>
      <c r="N1174" s="1070"/>
      <c r="O1174" s="40"/>
      <c r="P1174" s="301"/>
      <c r="Q1174" s="295"/>
      <c r="R1174" s="295"/>
      <c r="S1174" s="295"/>
      <c r="T1174" s="295"/>
      <c r="U1174" s="295"/>
      <c r="V1174" s="295"/>
      <c r="W1174" s="304"/>
    </row>
    <row r="1175" spans="3:23" s="294" customFormat="1" ht="50.1" customHeight="1" x14ac:dyDescent="0.2">
      <c r="C1175" s="270"/>
      <c r="D1175" s="28"/>
      <c r="E1175" s="317"/>
      <c r="F1175" s="1052"/>
      <c r="G1175" s="1053"/>
      <c r="H1175" s="1053"/>
      <c r="I1175" s="1053"/>
      <c r="J1175" s="1053"/>
      <c r="K1175" s="1053"/>
      <c r="L1175" s="1053"/>
      <c r="M1175" s="1053"/>
      <c r="N1175" s="1054"/>
      <c r="O1175" s="40"/>
      <c r="P1175" s="295"/>
      <c r="Q1175" s="295"/>
      <c r="R1175" s="295"/>
      <c r="S1175" s="295"/>
      <c r="T1175" s="295"/>
      <c r="U1175" s="295"/>
      <c r="V1175" s="295"/>
      <c r="W1175" s="303" t="b">
        <f>W1169</f>
        <v>0</v>
      </c>
    </row>
    <row r="1176" spans="3:23" s="294" customFormat="1" ht="5.0999999999999996" customHeight="1" x14ac:dyDescent="0.2">
      <c r="C1176" s="270"/>
      <c r="D1176" s="496"/>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2">
      <c r="C1177" s="270"/>
      <c r="D1177" s="496"/>
      <c r="E1177" s="137"/>
      <c r="F1177" s="998" t="str">
        <f>Translations!$B$210</f>
        <v>Reference to external files, if relevant</v>
      </c>
      <c r="G1177" s="998"/>
      <c r="H1177" s="998"/>
      <c r="I1177" s="998"/>
      <c r="J1177" s="998"/>
      <c r="K1177" s="934"/>
      <c r="L1177" s="934"/>
      <c r="M1177" s="934"/>
      <c r="N1177" s="934"/>
      <c r="O1177" s="40"/>
      <c r="P1177" s="295"/>
      <c r="Q1177" s="295"/>
      <c r="R1177" s="295"/>
      <c r="S1177" s="295"/>
      <c r="T1177" s="295"/>
      <c r="U1177" s="295"/>
      <c r="V1177" s="295"/>
      <c r="W1177" s="303" t="b">
        <f>W1175</f>
        <v>0</v>
      </c>
    </row>
    <row r="1178" spans="3:23" s="294" customFormat="1" ht="5.0999999999999996" customHeight="1" x14ac:dyDescent="0.2">
      <c r="C1178" s="270"/>
      <c r="D1178" s="496"/>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12.75" customHeight="1" x14ac:dyDescent="0.2">
      <c r="C1179" s="270"/>
      <c r="D1179" s="496" t="s">
        <v>153</v>
      </c>
      <c r="E1179" s="982" t="str">
        <f>Translations!$B$258</f>
        <v>The hierarchical order has been followed?</v>
      </c>
      <c r="F1179" s="982"/>
      <c r="G1179" s="982"/>
      <c r="H1179" s="983"/>
      <c r="I1179" s="312"/>
      <c r="J1179" s="319" t="str">
        <f>Translations!$B$259</f>
        <v xml:space="preserve"> If not, why?</v>
      </c>
      <c r="K1179" s="977"/>
      <c r="L1179" s="978"/>
      <c r="M1179" s="978"/>
      <c r="N1179" s="984"/>
      <c r="O1179" s="40"/>
      <c r="P1179" s="295"/>
      <c r="Q1179" s="295"/>
      <c r="R1179" s="295"/>
      <c r="S1179" s="295"/>
      <c r="T1179" s="295"/>
      <c r="U1179" s="295"/>
      <c r="V1179" s="309" t="b">
        <f>W1177</f>
        <v>0</v>
      </c>
      <c r="W1179" s="310" t="b">
        <f>OR(W1177,AND(I1179&lt;&gt;"",I1179=TRUE))</f>
        <v>0</v>
      </c>
    </row>
    <row r="1180" spans="3:23" s="294" customFormat="1" ht="5.0999999999999996" customHeight="1" x14ac:dyDescent="0.2">
      <c r="C1180" s="270"/>
      <c r="D1180" s="40"/>
      <c r="E1180" s="502"/>
      <c r="F1180" s="502"/>
      <c r="G1180" s="502"/>
      <c r="H1180" s="502"/>
      <c r="I1180" s="502"/>
      <c r="J1180" s="502"/>
      <c r="K1180" s="502"/>
      <c r="L1180" s="502"/>
      <c r="M1180" s="502"/>
      <c r="N1180" s="397"/>
      <c r="O1180" s="40"/>
      <c r="P1180" s="295"/>
      <c r="Q1180" s="295"/>
      <c r="R1180" s="295"/>
      <c r="S1180" s="295"/>
      <c r="T1180" s="295"/>
      <c r="U1180" s="295"/>
      <c r="V1180" s="295"/>
      <c r="W1180" s="304"/>
    </row>
    <row r="1181" spans="3:23" s="294" customFormat="1" ht="12.75" customHeight="1" x14ac:dyDescent="0.2">
      <c r="C1181" s="270"/>
      <c r="D1181" s="496"/>
      <c r="E1181" s="496"/>
      <c r="F1181" s="993" t="str">
        <f>Translations!$B$264</f>
        <v>Further details on any deviation from the hierarchy</v>
      </c>
      <c r="G1181" s="993"/>
      <c r="H1181" s="993"/>
      <c r="I1181" s="993"/>
      <c r="J1181" s="993"/>
      <c r="K1181" s="993"/>
      <c r="L1181" s="993"/>
      <c r="M1181" s="993"/>
      <c r="N1181" s="1071"/>
      <c r="O1181" s="40"/>
      <c r="P1181" s="295"/>
      <c r="Q1181" s="295"/>
      <c r="R1181" s="295"/>
      <c r="S1181" s="295"/>
      <c r="T1181" s="295"/>
      <c r="U1181" s="295"/>
      <c r="V1181" s="295"/>
      <c r="W1181" s="304"/>
    </row>
    <row r="1182" spans="3:23" s="294" customFormat="1" ht="25.5" customHeight="1" thickBot="1" x14ac:dyDescent="0.25">
      <c r="C1182" s="270"/>
      <c r="D1182" s="40"/>
      <c r="E1182" s="496"/>
      <c r="F1182" s="994"/>
      <c r="G1182" s="995"/>
      <c r="H1182" s="995"/>
      <c r="I1182" s="995"/>
      <c r="J1182" s="995"/>
      <c r="K1182" s="995"/>
      <c r="L1182" s="995"/>
      <c r="M1182" s="995"/>
      <c r="N1182" s="996"/>
      <c r="O1182" s="40"/>
      <c r="P1182" s="295"/>
      <c r="Q1182" s="295"/>
      <c r="R1182" s="295"/>
      <c r="S1182" s="295"/>
      <c r="T1182" s="295"/>
      <c r="U1182" s="295"/>
      <c r="V1182" s="295"/>
      <c r="W1182" s="321" t="b">
        <f>W1179</f>
        <v>0</v>
      </c>
    </row>
    <row r="1183" spans="3:23" s="294" customFormat="1" ht="5.0999999999999996" customHeight="1" x14ac:dyDescent="0.2">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0999999999999996" customHeight="1" x14ac:dyDescent="0.2">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2">
      <c r="C1185" s="447"/>
      <c r="D1185" s="448" t="s">
        <v>149</v>
      </c>
      <c r="E1185" s="1058" t="str">
        <f>Translations!$B$324</f>
        <v>Are measurable heat flows imported from non-ETS installations or entities relevant?</v>
      </c>
      <c r="F1185" s="1058"/>
      <c r="G1185" s="1058"/>
      <c r="H1185" s="1058"/>
      <c r="I1185" s="1058"/>
      <c r="J1185" s="1058"/>
      <c r="K1185" s="1058"/>
      <c r="L1185" s="1058"/>
      <c r="M1185" s="1048"/>
      <c r="N1185" s="1048"/>
      <c r="O1185" s="40"/>
      <c r="P1185" s="301"/>
      <c r="Q1185" s="295"/>
      <c r="R1185" s="306"/>
      <c r="S1185" s="295"/>
      <c r="T1185" s="295"/>
      <c r="U1185" s="295"/>
      <c r="V1185" s="295"/>
      <c r="W1185" s="295"/>
    </row>
    <row r="1186" spans="3:23" s="294" customFormat="1" ht="5.0999999999999996" customHeight="1" x14ac:dyDescent="0.2">
      <c r="C1186" s="447"/>
      <c r="D1186" s="23"/>
      <c r="E1186" s="507"/>
      <c r="F1186" s="507"/>
      <c r="G1186" s="507"/>
      <c r="H1186" s="507"/>
      <c r="I1186" s="507"/>
      <c r="J1186" s="507"/>
      <c r="K1186" s="507"/>
      <c r="L1186" s="507"/>
      <c r="M1186" s="507"/>
      <c r="N1186" s="511"/>
      <c r="O1186" s="40"/>
      <c r="P1186" s="301"/>
      <c r="Q1186" s="295"/>
      <c r="R1186" s="306"/>
      <c r="S1186" s="295"/>
      <c r="T1186" s="295"/>
      <c r="U1186" s="295"/>
      <c r="V1186" s="295"/>
      <c r="W1186" s="295"/>
    </row>
    <row r="1187" spans="3:23" s="294" customFormat="1" ht="12.75" customHeight="1" x14ac:dyDescent="0.2">
      <c r="C1187" s="447"/>
      <c r="D1187" s="23"/>
      <c r="E1187" s="23"/>
      <c r="F1187" s="1059" t="str">
        <f>Translations!$B$257</f>
        <v>Description of the methodology applied</v>
      </c>
      <c r="G1187" s="1059"/>
      <c r="H1187" s="1059"/>
      <c r="I1187" s="1059"/>
      <c r="J1187" s="1059"/>
      <c r="K1187" s="1059"/>
      <c r="L1187" s="1059"/>
      <c r="M1187" s="1059"/>
      <c r="N1187" s="1060"/>
      <c r="O1187" s="40"/>
      <c r="P1187" s="301"/>
      <c r="Q1187" s="295"/>
      <c r="R1187" s="306"/>
      <c r="S1187" s="295"/>
      <c r="T1187" s="295"/>
      <c r="U1187" s="295"/>
      <c r="V1187" s="295"/>
      <c r="W1187" s="295"/>
    </row>
    <row r="1188" spans="3:23" s="294" customFormat="1" ht="5.0999999999999996" customHeight="1" thickBot="1" x14ac:dyDescent="0.25">
      <c r="C1188" s="447"/>
      <c r="D1188" s="23"/>
      <c r="E1188" s="272"/>
      <c r="F1188" s="450"/>
      <c r="G1188" s="451"/>
      <c r="H1188" s="451"/>
      <c r="I1188" s="451"/>
      <c r="J1188" s="451"/>
      <c r="K1188" s="451"/>
      <c r="L1188" s="451"/>
      <c r="M1188" s="451"/>
      <c r="N1188" s="452"/>
      <c r="O1188" s="40"/>
      <c r="P1188" s="295"/>
      <c r="Q1188" s="295"/>
      <c r="R1188" s="295"/>
      <c r="S1188" s="295"/>
      <c r="T1188" s="295"/>
      <c r="U1188" s="295"/>
      <c r="V1188" s="295"/>
      <c r="W1188" s="295"/>
    </row>
    <row r="1189" spans="3:23" s="294" customFormat="1" ht="12.75" customHeight="1" x14ac:dyDescent="0.2">
      <c r="C1189" s="447"/>
      <c r="D1189" s="449"/>
      <c r="E1189" s="453"/>
      <c r="F1189" s="1026" t="str">
        <f>IF(I1123&lt;&gt;"",HYPERLINK("#" &amp; Q1189,EUConst_MsgDescription),"")</f>
        <v/>
      </c>
      <c r="G1189" s="1004"/>
      <c r="H1189" s="1004"/>
      <c r="I1189" s="1004"/>
      <c r="J1189" s="1004"/>
      <c r="K1189" s="1004"/>
      <c r="L1189" s="1004"/>
      <c r="M1189" s="1004"/>
      <c r="N1189" s="1005"/>
      <c r="O1189" s="40"/>
      <c r="P1189" s="26" t="s">
        <v>481</v>
      </c>
      <c r="Q1189" s="477" t="str">
        <f>"#"&amp;ADDRESS(ROW($C$10),COLUMN($C$10))</f>
        <v>#$C$10</v>
      </c>
      <c r="R1189" s="295"/>
      <c r="S1189" s="295"/>
      <c r="T1189" s="295"/>
      <c r="U1189" s="295"/>
      <c r="V1189" s="295"/>
      <c r="W1189" s="318" t="s">
        <v>457</v>
      </c>
    </row>
    <row r="1190" spans="3:23" s="294" customFormat="1" ht="5.0999999999999996" customHeight="1" thickBot="1" x14ac:dyDescent="0.25">
      <c r="C1190" s="447"/>
      <c r="D1190" s="449"/>
      <c r="E1190" s="453"/>
      <c r="F1190" s="1061"/>
      <c r="G1190" s="1062"/>
      <c r="H1190" s="1062"/>
      <c r="I1190" s="1062"/>
      <c r="J1190" s="1062"/>
      <c r="K1190" s="1062"/>
      <c r="L1190" s="1062"/>
      <c r="M1190" s="1062"/>
      <c r="N1190" s="1063"/>
      <c r="O1190" s="40"/>
      <c r="P1190" s="26"/>
      <c r="Q1190" s="295"/>
      <c r="R1190" s="295"/>
      <c r="S1190" s="295"/>
      <c r="T1190" s="295"/>
      <c r="U1190" s="295"/>
      <c r="V1190" s="295"/>
      <c r="W1190" s="304"/>
    </row>
    <row r="1191" spans="3:23" s="294" customFormat="1" ht="50.1" customHeight="1" thickBot="1" x14ac:dyDescent="0.25">
      <c r="C1191" s="447"/>
      <c r="D1191" s="23"/>
      <c r="E1191" s="23"/>
      <c r="F1191" s="994"/>
      <c r="G1191" s="995"/>
      <c r="H1191" s="995"/>
      <c r="I1191" s="995"/>
      <c r="J1191" s="995"/>
      <c r="K1191" s="995"/>
      <c r="L1191" s="995"/>
      <c r="M1191" s="995"/>
      <c r="N1191" s="996"/>
      <c r="O1191" s="40"/>
      <c r="P1191" s="301"/>
      <c r="Q1191" s="295"/>
      <c r="R1191" s="306"/>
      <c r="S1191" s="295"/>
      <c r="T1191" s="295"/>
      <c r="U1191" s="295"/>
      <c r="V1191" s="306"/>
      <c r="W1191" s="514" t="b">
        <f>OR(W1185,AND(M1185&lt;&gt;"",M1185=FALSE))</f>
        <v>0</v>
      </c>
    </row>
    <row r="1192" spans="3:23" s="294" customFormat="1" ht="5.0999999999999996" customHeight="1" x14ac:dyDescent="0.2">
      <c r="C1192" s="447"/>
      <c r="D1192" s="449"/>
      <c r="E1192" s="454"/>
      <c r="F1192" s="510"/>
      <c r="G1192" s="510"/>
      <c r="H1192" s="510"/>
      <c r="I1192" s="510"/>
      <c r="J1192" s="510"/>
      <c r="K1192" s="510"/>
      <c r="L1192" s="510"/>
      <c r="M1192" s="510"/>
      <c r="N1192" s="456"/>
      <c r="O1192" s="40"/>
      <c r="P1192" s="301"/>
      <c r="Q1192" s="295"/>
      <c r="R1192" s="306"/>
      <c r="S1192" s="295"/>
      <c r="T1192" s="295"/>
      <c r="U1192" s="295"/>
      <c r="V1192" s="306"/>
      <c r="W1192" s="306"/>
    </row>
    <row r="1193" spans="3:23" s="294" customFormat="1" ht="12.75" customHeight="1" x14ac:dyDescent="0.2">
      <c r="C1193" s="457"/>
      <c r="D1193" s="458"/>
      <c r="E1193" s="458"/>
      <c r="F1193" s="458"/>
      <c r="G1193" s="458"/>
      <c r="H1193" s="458"/>
      <c r="I1193" s="458"/>
      <c r="J1193" s="458"/>
      <c r="K1193" s="458"/>
      <c r="L1193" s="458"/>
      <c r="M1193" s="458"/>
      <c r="N1193" s="459"/>
      <c r="O1193" s="40"/>
      <c r="P1193" s="295"/>
      <c r="Q1193" s="295"/>
      <c r="R1193" s="295"/>
      <c r="S1193" s="295"/>
      <c r="T1193" s="295"/>
      <c r="U1193" s="295"/>
      <c r="V1193" s="295"/>
      <c r="W1193" s="295"/>
    </row>
    <row r="1194" spans="3:23" s="294" customFormat="1" ht="15" customHeight="1" x14ac:dyDescent="0.2">
      <c r="C1194" s="403"/>
      <c r="D1194" s="1064" t="str">
        <f>Translations!$B$329</f>
        <v>Data required for the determination of the benchmark improvement rate pursuant to Article 10a(2) of the Directive</v>
      </c>
      <c r="E1194" s="1065"/>
      <c r="F1194" s="1065"/>
      <c r="G1194" s="1065"/>
      <c r="H1194" s="1065"/>
      <c r="I1194" s="1065"/>
      <c r="J1194" s="1065"/>
      <c r="K1194" s="1065"/>
      <c r="L1194" s="1065"/>
      <c r="M1194" s="1065"/>
      <c r="N1194" s="1066"/>
      <c r="O1194" s="40"/>
      <c r="P1194" s="295"/>
      <c r="Q1194" s="295"/>
      <c r="R1194" s="295"/>
      <c r="S1194" s="295"/>
      <c r="T1194" s="295"/>
      <c r="U1194" s="295"/>
      <c r="V1194" s="295"/>
      <c r="W1194" s="295"/>
    </row>
    <row r="1195" spans="3:23" s="294" customFormat="1" ht="5.0999999999999996" customHeight="1" x14ac:dyDescent="0.2">
      <c r="C1195" s="403"/>
      <c r="D1195" s="404"/>
      <c r="E1195" s="404"/>
      <c r="F1195" s="404"/>
      <c r="G1195" s="404"/>
      <c r="H1195" s="404"/>
      <c r="I1195" s="404"/>
      <c r="J1195" s="404"/>
      <c r="K1195" s="404"/>
      <c r="L1195" s="404"/>
      <c r="M1195" s="404"/>
      <c r="N1195" s="405"/>
      <c r="O1195" s="40"/>
      <c r="P1195" s="295"/>
      <c r="Q1195" s="295"/>
      <c r="R1195" s="295"/>
      <c r="S1195" s="295"/>
      <c r="T1195" s="295"/>
      <c r="U1195" s="295"/>
      <c r="V1195" s="295"/>
      <c r="W1195" s="295"/>
    </row>
    <row r="1196" spans="3:23" s="294" customFormat="1" ht="12.75" customHeight="1" x14ac:dyDescent="0.2">
      <c r="C1196" s="403"/>
      <c r="D1196" s="406" t="s">
        <v>150</v>
      </c>
      <c r="E1196" s="1067" t="str">
        <f>Translations!$B$330</f>
        <v>Directly attributable emissions</v>
      </c>
      <c r="F1196" s="1067"/>
      <c r="G1196" s="1067"/>
      <c r="H1196" s="1067"/>
      <c r="I1196" s="1067"/>
      <c r="J1196" s="1067"/>
      <c r="K1196" s="1067"/>
      <c r="L1196" s="1067"/>
      <c r="M1196" s="1067"/>
      <c r="N1196" s="1068"/>
      <c r="O1196" s="40"/>
      <c r="P1196" s="295"/>
      <c r="Q1196" s="295"/>
      <c r="R1196" s="295"/>
      <c r="S1196" s="295"/>
      <c r="T1196" s="295"/>
      <c r="U1196" s="295"/>
      <c r="V1196" s="295"/>
      <c r="W1196" s="295"/>
    </row>
    <row r="1197" spans="3:23" s="294" customFormat="1" ht="12.75" customHeight="1" x14ac:dyDescent="0.2">
      <c r="C1197" s="403"/>
      <c r="D1197" s="407" t="s">
        <v>152</v>
      </c>
      <c r="E1197" s="1047" t="str">
        <f>Translations!$B$331</f>
        <v>Attribution of directly attributable emissions</v>
      </c>
      <c r="F1197" s="1047"/>
      <c r="G1197" s="1047"/>
      <c r="H1197" s="1047"/>
      <c r="I1197" s="1047"/>
      <c r="J1197" s="1047"/>
      <c r="K1197" s="1047"/>
      <c r="L1197" s="1047"/>
      <c r="M1197" s="1047"/>
      <c r="N1197" s="1049"/>
      <c r="O1197" s="40"/>
      <c r="P1197" s="301"/>
      <c r="Q1197" s="295"/>
      <c r="R1197" s="295"/>
      <c r="S1197" s="295"/>
      <c r="T1197" s="21"/>
      <c r="U1197" s="295"/>
      <c r="V1197" s="295"/>
      <c r="W1197" s="295"/>
    </row>
    <row r="1198" spans="3:23" s="294" customFormat="1" ht="5.0999999999999996" customHeight="1" x14ac:dyDescent="0.2">
      <c r="C1198" s="403"/>
      <c r="D1198" s="404"/>
      <c r="E1198" s="1016"/>
      <c r="F1198" s="1017"/>
      <c r="G1198" s="1017"/>
      <c r="H1198" s="1017"/>
      <c r="I1198" s="1017"/>
      <c r="J1198" s="1017"/>
      <c r="K1198" s="1017"/>
      <c r="L1198" s="1017"/>
      <c r="M1198" s="1017"/>
      <c r="N1198" s="1018"/>
      <c r="O1198" s="40"/>
      <c r="P1198" s="295"/>
      <c r="Q1198" s="295"/>
      <c r="R1198" s="295"/>
      <c r="S1198" s="295"/>
      <c r="T1198" s="295"/>
      <c r="U1198" s="295"/>
      <c r="V1198" s="295"/>
      <c r="W1198" s="295"/>
    </row>
    <row r="1199" spans="3:23" s="294" customFormat="1" ht="12.75" customHeight="1" x14ac:dyDescent="0.2">
      <c r="C1199" s="403"/>
      <c r="D1199" s="407"/>
      <c r="E1199" s="412"/>
      <c r="F1199" s="1026" t="str">
        <f>IF(I1123&lt;&gt;"",HYPERLINK("#" &amp; Q1199,EUConst_MsgDescription),"")</f>
        <v/>
      </c>
      <c r="G1199" s="1004"/>
      <c r="H1199" s="1004"/>
      <c r="I1199" s="1004"/>
      <c r="J1199" s="1004"/>
      <c r="K1199" s="1004"/>
      <c r="L1199" s="1004"/>
      <c r="M1199" s="1004"/>
      <c r="N1199" s="1005"/>
      <c r="O1199" s="40"/>
      <c r="P1199" s="26" t="s">
        <v>481</v>
      </c>
      <c r="Q1199" s="477" t="str">
        <f>"#"&amp;ADDRESS(ROW($C$10),COLUMN($C$10))</f>
        <v>#$C$10</v>
      </c>
      <c r="R1199" s="295"/>
      <c r="S1199" s="295"/>
      <c r="T1199" s="295"/>
      <c r="U1199" s="295"/>
      <c r="V1199" s="295"/>
      <c r="W1199" s="295"/>
    </row>
    <row r="1200" spans="3:23" s="294" customFormat="1" ht="5.0999999999999996" customHeight="1" x14ac:dyDescent="0.2">
      <c r="C1200" s="403"/>
      <c r="D1200" s="407"/>
      <c r="E1200" s="413"/>
      <c r="F1200" s="1027"/>
      <c r="G1200" s="1027"/>
      <c r="H1200" s="1027"/>
      <c r="I1200" s="1027"/>
      <c r="J1200" s="1027"/>
      <c r="K1200" s="1027"/>
      <c r="L1200" s="1027"/>
      <c r="M1200" s="1027"/>
      <c r="N1200" s="1028"/>
      <c r="O1200" s="40"/>
      <c r="P1200" s="301"/>
      <c r="Q1200" s="295"/>
      <c r="R1200" s="295"/>
      <c r="S1200" s="295"/>
      <c r="T1200" s="295"/>
      <c r="U1200" s="295"/>
      <c r="V1200" s="295"/>
      <c r="W1200" s="295"/>
    </row>
    <row r="1201" spans="3:23" s="294" customFormat="1" ht="50.1" customHeight="1" x14ac:dyDescent="0.2">
      <c r="C1201" s="403"/>
      <c r="D1201" s="404"/>
      <c r="E1201" s="404"/>
      <c r="F1201" s="1052"/>
      <c r="G1201" s="1053"/>
      <c r="H1201" s="1053"/>
      <c r="I1201" s="1053"/>
      <c r="J1201" s="1053"/>
      <c r="K1201" s="1053"/>
      <c r="L1201" s="1053"/>
      <c r="M1201" s="1053"/>
      <c r="N1201" s="1054"/>
      <c r="O1201" s="40"/>
      <c r="P1201" s="295"/>
      <c r="Q1201" s="295"/>
      <c r="R1201" s="295"/>
      <c r="S1201" s="295"/>
      <c r="T1201" s="295"/>
      <c r="U1201" s="295"/>
      <c r="V1201" s="295"/>
      <c r="W1201" s="295"/>
    </row>
    <row r="1202" spans="3:23" s="294" customFormat="1" ht="5.0999999999999996" customHeight="1" x14ac:dyDescent="0.2">
      <c r="C1202" s="403"/>
      <c r="D1202" s="404"/>
      <c r="E1202" s="404"/>
      <c r="F1202" s="404"/>
      <c r="G1202" s="404"/>
      <c r="H1202" s="404"/>
      <c r="I1202" s="404"/>
      <c r="J1202" s="404"/>
      <c r="K1202" s="404"/>
      <c r="L1202" s="404"/>
      <c r="M1202" s="404"/>
      <c r="N1202" s="405"/>
      <c r="O1202" s="40"/>
      <c r="P1202" s="295"/>
      <c r="Q1202" s="295"/>
      <c r="R1202" s="295"/>
      <c r="S1202" s="295"/>
      <c r="T1202" s="295"/>
      <c r="U1202" s="295"/>
      <c r="V1202" s="295"/>
      <c r="W1202" s="295"/>
    </row>
    <row r="1203" spans="3:23" s="294" customFormat="1" ht="12.75" customHeight="1" x14ac:dyDescent="0.2">
      <c r="C1203" s="403"/>
      <c r="D1203" s="404"/>
      <c r="E1203" s="404"/>
      <c r="F1203" s="1029" t="str">
        <f>Translations!$B$210</f>
        <v>Reference to external files, if relevant</v>
      </c>
      <c r="G1203" s="1029"/>
      <c r="H1203" s="1029"/>
      <c r="I1203" s="1029"/>
      <c r="J1203" s="1029"/>
      <c r="K1203" s="934"/>
      <c r="L1203" s="934"/>
      <c r="M1203" s="934"/>
      <c r="N1203" s="934"/>
      <c r="O1203" s="40"/>
      <c r="P1203" s="295"/>
      <c r="Q1203" s="295"/>
      <c r="R1203" s="295"/>
      <c r="S1203" s="295"/>
      <c r="T1203" s="295"/>
      <c r="U1203" s="295"/>
      <c r="V1203" s="295"/>
      <c r="W1203" s="295"/>
    </row>
    <row r="1204" spans="3:23" s="294" customFormat="1" ht="5.0999999999999996" customHeight="1" x14ac:dyDescent="0.2">
      <c r="C1204" s="403"/>
      <c r="D1204" s="404"/>
      <c r="E1204" s="404"/>
      <c r="F1204" s="414"/>
      <c r="G1204" s="414"/>
      <c r="H1204" s="414"/>
      <c r="I1204" s="414"/>
      <c r="J1204" s="414"/>
      <c r="K1204" s="414"/>
      <c r="L1204" s="414"/>
      <c r="M1204" s="414"/>
      <c r="N1204" s="415"/>
      <c r="O1204" s="40"/>
      <c r="P1204" s="295"/>
      <c r="Q1204" s="295"/>
      <c r="R1204" s="295"/>
      <c r="S1204" s="295"/>
      <c r="T1204" s="295"/>
      <c r="U1204" s="295"/>
      <c r="V1204" s="295"/>
      <c r="W1204" s="295"/>
    </row>
    <row r="1205" spans="3:23" s="294" customFormat="1" ht="12.75" customHeight="1" x14ac:dyDescent="0.2">
      <c r="C1205" s="403"/>
      <c r="D1205" s="407" t="s">
        <v>153</v>
      </c>
      <c r="E1205" s="1047" t="str">
        <f>Translations!$B$337</f>
        <v>Are further internal source streams relevant?</v>
      </c>
      <c r="F1205" s="1047"/>
      <c r="G1205" s="1047"/>
      <c r="H1205" s="1047"/>
      <c r="I1205" s="1047"/>
      <c r="J1205" s="1047"/>
      <c r="K1205" s="1047"/>
      <c r="L1205" s="1047"/>
      <c r="M1205" s="1048"/>
      <c r="N1205" s="1048"/>
      <c r="O1205" s="40"/>
      <c r="P1205" s="301"/>
      <c r="Q1205" s="295"/>
      <c r="R1205" s="295"/>
      <c r="S1205" s="295"/>
      <c r="T1205" s="21"/>
      <c r="U1205" s="295"/>
      <c r="V1205" s="295"/>
      <c r="W1205" s="295"/>
    </row>
    <row r="1206" spans="3:23" s="294" customFormat="1" ht="5.0999999999999996" customHeight="1" x14ac:dyDescent="0.2">
      <c r="C1206" s="403"/>
      <c r="D1206" s="404"/>
      <c r="E1206" s="1016"/>
      <c r="F1206" s="1016"/>
      <c r="G1206" s="1016"/>
      <c r="H1206" s="1016"/>
      <c r="I1206" s="1016"/>
      <c r="J1206" s="1016"/>
      <c r="K1206" s="1016"/>
      <c r="L1206" s="1016"/>
      <c r="M1206" s="1016"/>
      <c r="N1206" s="1057"/>
      <c r="O1206" s="40"/>
      <c r="P1206" s="295"/>
      <c r="Q1206" s="295"/>
      <c r="R1206" s="295"/>
      <c r="S1206" s="295"/>
      <c r="T1206" s="295"/>
      <c r="U1206" s="295"/>
      <c r="V1206" s="295"/>
      <c r="W1206" s="295"/>
    </row>
    <row r="1207" spans="3:23" s="294" customFormat="1" ht="25.5" customHeight="1" thickBot="1" x14ac:dyDescent="0.25">
      <c r="C1207" s="403"/>
      <c r="D1207" s="404"/>
      <c r="E1207" s="404"/>
      <c r="F1207" s="404"/>
      <c r="G1207" s="404"/>
      <c r="H1207" s="404"/>
      <c r="I1207" s="1044" t="str">
        <f>Translations!$B$254</f>
        <v>Data source</v>
      </c>
      <c r="J1207" s="1044"/>
      <c r="K1207" s="1044" t="str">
        <f>Translations!$B$255</f>
        <v>Other data source (if applicable)</v>
      </c>
      <c r="L1207" s="1044"/>
      <c r="M1207" s="1044" t="str">
        <f>Translations!$B$255</f>
        <v>Other data source (if applicable)</v>
      </c>
      <c r="N1207" s="1044"/>
      <c r="O1207" s="40"/>
      <c r="P1207" s="301"/>
      <c r="Q1207" s="295"/>
      <c r="R1207" s="295"/>
      <c r="S1207" s="295"/>
      <c r="T1207" s="295"/>
      <c r="U1207" s="295"/>
      <c r="V1207" s="295"/>
      <c r="W1207" s="295" t="s">
        <v>457</v>
      </c>
    </row>
    <row r="1208" spans="3:23" s="294" customFormat="1" ht="12.75" customHeight="1" x14ac:dyDescent="0.2">
      <c r="C1208" s="403"/>
      <c r="D1208" s="407"/>
      <c r="E1208" s="412" t="s">
        <v>908</v>
      </c>
      <c r="F1208" s="1051" t="str">
        <f>Translations!$B$342</f>
        <v>Amounts imported or exported</v>
      </c>
      <c r="G1208" s="1055"/>
      <c r="H1208" s="1055"/>
      <c r="I1208" s="1056"/>
      <c r="J1208" s="1056"/>
      <c r="K1208" s="1002"/>
      <c r="L1208" s="1002"/>
      <c r="M1208" s="1002"/>
      <c r="N1208" s="1002"/>
      <c r="O1208" s="40"/>
      <c r="P1208" s="295"/>
      <c r="Q1208" s="295"/>
      <c r="R1208" s="295"/>
      <c r="S1208" s="295"/>
      <c r="T1208" s="295"/>
      <c r="U1208" s="295"/>
      <c r="V1208" s="295"/>
      <c r="W1208" s="302" t="b">
        <f>AND(M1205&lt;&gt;"",M1205=FALSE)</f>
        <v>0</v>
      </c>
    </row>
    <row r="1209" spans="3:23" s="294" customFormat="1" ht="12.75" customHeight="1" x14ac:dyDescent="0.2">
      <c r="C1209" s="403"/>
      <c r="D1209" s="407"/>
      <c r="E1209" s="412" t="s">
        <v>909</v>
      </c>
      <c r="F1209" s="1051" t="str">
        <f>Translations!$B$256</f>
        <v>Energy content</v>
      </c>
      <c r="G1209" s="1055"/>
      <c r="H1209" s="1055"/>
      <c r="I1209" s="1056"/>
      <c r="J1209" s="1056"/>
      <c r="K1209" s="1002"/>
      <c r="L1209" s="1002"/>
      <c r="M1209" s="1002"/>
      <c r="N1209" s="1002"/>
      <c r="O1209" s="40"/>
      <c r="P1209" s="295"/>
      <c r="Q1209" s="295"/>
      <c r="R1209" s="295"/>
      <c r="S1209" s="295"/>
      <c r="T1209" s="295"/>
      <c r="U1209" s="295"/>
      <c r="V1209" s="295"/>
      <c r="W1209" s="324" t="b">
        <f>W1208</f>
        <v>0</v>
      </c>
    </row>
    <row r="1210" spans="3:23" s="294" customFormat="1" ht="12.75" customHeight="1" x14ac:dyDescent="0.2">
      <c r="C1210" s="403"/>
      <c r="D1210" s="407"/>
      <c r="E1210" s="412" t="s">
        <v>910</v>
      </c>
      <c r="F1210" s="1050" t="str">
        <f>Translations!$B$343</f>
        <v>Emission factor or carbon content</v>
      </c>
      <c r="G1210" s="1050"/>
      <c r="H1210" s="1051"/>
      <c r="I1210" s="977"/>
      <c r="J1210" s="984"/>
      <c r="K1210" s="979"/>
      <c r="L1210" s="981"/>
      <c r="M1210" s="979"/>
      <c r="N1210" s="981"/>
      <c r="O1210" s="40"/>
      <c r="P1210" s="295"/>
      <c r="Q1210" s="295"/>
      <c r="R1210" s="295"/>
      <c r="S1210" s="295"/>
      <c r="T1210" s="295"/>
      <c r="U1210" s="295"/>
      <c r="V1210" s="295"/>
      <c r="W1210" s="324" t="b">
        <f>W1209</f>
        <v>0</v>
      </c>
    </row>
    <row r="1211" spans="3:23" s="294" customFormat="1" ht="12.75" customHeight="1" x14ac:dyDescent="0.2">
      <c r="C1211" s="403"/>
      <c r="D1211" s="407"/>
      <c r="E1211" s="412" t="s">
        <v>911</v>
      </c>
      <c r="F1211" s="1050" t="str">
        <f>Translations!$B$344</f>
        <v>Biomass content</v>
      </c>
      <c r="G1211" s="1050"/>
      <c r="H1211" s="1051"/>
      <c r="I1211" s="977"/>
      <c r="J1211" s="984"/>
      <c r="K1211" s="979"/>
      <c r="L1211" s="981"/>
      <c r="M1211" s="979"/>
      <c r="N1211" s="981"/>
      <c r="O1211" s="40"/>
      <c r="P1211" s="295"/>
      <c r="Q1211" s="295"/>
      <c r="R1211" s="295"/>
      <c r="S1211" s="295"/>
      <c r="T1211" s="295"/>
      <c r="U1211" s="295"/>
      <c r="V1211" s="295"/>
      <c r="W1211" s="324" t="b">
        <f>W1210</f>
        <v>0</v>
      </c>
    </row>
    <row r="1212" spans="3:23" s="294" customFormat="1" ht="5.0999999999999996" customHeight="1" x14ac:dyDescent="0.2">
      <c r="C1212" s="403"/>
      <c r="D1212" s="407"/>
      <c r="E1212" s="404"/>
      <c r="F1212" s="404"/>
      <c r="G1212" s="404"/>
      <c r="H1212" s="404"/>
      <c r="I1212" s="404"/>
      <c r="J1212" s="404"/>
      <c r="K1212" s="404"/>
      <c r="L1212" s="404"/>
      <c r="M1212" s="404"/>
      <c r="N1212" s="405"/>
      <c r="O1212" s="40"/>
      <c r="P1212" s="301"/>
      <c r="Q1212" s="295"/>
      <c r="R1212" s="295"/>
      <c r="S1212" s="295"/>
      <c r="T1212" s="295"/>
      <c r="U1212" s="295"/>
      <c r="V1212" s="295"/>
      <c r="W1212" s="304"/>
    </row>
    <row r="1213" spans="3:23" s="294" customFormat="1" ht="12.75" customHeight="1" x14ac:dyDescent="0.2">
      <c r="C1213" s="403"/>
      <c r="D1213" s="407"/>
      <c r="E1213" s="412" t="s">
        <v>912</v>
      </c>
      <c r="F1213" s="1013" t="str">
        <f>Translations!$B$257</f>
        <v>Description of the methodology applied</v>
      </c>
      <c r="G1213" s="1013"/>
      <c r="H1213" s="1013"/>
      <c r="I1213" s="1013"/>
      <c r="J1213" s="1013"/>
      <c r="K1213" s="1013"/>
      <c r="L1213" s="1013"/>
      <c r="M1213" s="1013"/>
      <c r="N1213" s="1014"/>
      <c r="O1213" s="40"/>
      <c r="P1213" s="301"/>
      <c r="Q1213" s="295"/>
      <c r="R1213" s="295"/>
      <c r="S1213" s="295"/>
      <c r="T1213" s="295"/>
      <c r="U1213" s="295"/>
      <c r="V1213" s="295"/>
      <c r="W1213" s="304"/>
    </row>
    <row r="1214" spans="3:23" s="294" customFormat="1" ht="5.0999999999999996" customHeight="1" x14ac:dyDescent="0.2">
      <c r="C1214" s="403"/>
      <c r="D1214" s="404"/>
      <c r="E1214" s="408"/>
      <c r="F1214" s="503"/>
      <c r="G1214" s="504"/>
      <c r="H1214" s="504"/>
      <c r="I1214" s="504"/>
      <c r="J1214" s="504"/>
      <c r="K1214" s="504"/>
      <c r="L1214" s="504"/>
      <c r="M1214" s="504"/>
      <c r="N1214" s="505"/>
      <c r="O1214" s="40"/>
      <c r="P1214" s="295"/>
      <c r="Q1214" s="295"/>
      <c r="R1214" s="295"/>
      <c r="S1214" s="295"/>
      <c r="T1214" s="295"/>
      <c r="U1214" s="295"/>
      <c r="V1214" s="295"/>
      <c r="W1214" s="304"/>
    </row>
    <row r="1215" spans="3:23" s="294" customFormat="1" ht="12.75" customHeight="1" x14ac:dyDescent="0.2">
      <c r="C1215" s="403"/>
      <c r="D1215" s="407"/>
      <c r="E1215" s="412"/>
      <c r="F1215" s="1026" t="str">
        <f>IF(I1123&lt;&gt;"",HYPERLINK("#" &amp; Q1215,EUConst_MsgDescription),"")</f>
        <v/>
      </c>
      <c r="G1215" s="1004"/>
      <c r="H1215" s="1004"/>
      <c r="I1215" s="1004"/>
      <c r="J1215" s="1004"/>
      <c r="K1215" s="1004"/>
      <c r="L1215" s="1004"/>
      <c r="M1215" s="1004"/>
      <c r="N1215" s="1005"/>
      <c r="O1215" s="40"/>
      <c r="P1215" s="26" t="s">
        <v>481</v>
      </c>
      <c r="Q1215" s="477" t="str">
        <f>"#"&amp;ADDRESS(ROW($C$10),COLUMN($C$10))</f>
        <v>#$C$10</v>
      </c>
      <c r="R1215" s="295"/>
      <c r="S1215" s="295"/>
      <c r="T1215" s="295"/>
      <c r="U1215" s="295"/>
      <c r="V1215" s="295"/>
      <c r="W1215" s="304"/>
    </row>
    <row r="1216" spans="3:23" s="294" customFormat="1" ht="5.0999999999999996" customHeight="1" x14ac:dyDescent="0.2">
      <c r="C1216" s="403"/>
      <c r="D1216" s="407"/>
      <c r="E1216" s="413"/>
      <c r="F1216" s="1027"/>
      <c r="G1216" s="1027"/>
      <c r="H1216" s="1027"/>
      <c r="I1216" s="1027"/>
      <c r="J1216" s="1027"/>
      <c r="K1216" s="1027"/>
      <c r="L1216" s="1027"/>
      <c r="M1216" s="1027"/>
      <c r="N1216" s="1028"/>
      <c r="O1216" s="40"/>
      <c r="P1216" s="301"/>
      <c r="Q1216" s="295"/>
      <c r="R1216" s="295"/>
      <c r="S1216" s="295"/>
      <c r="T1216" s="295"/>
      <c r="U1216" s="295"/>
      <c r="V1216" s="295"/>
      <c r="W1216" s="304"/>
    </row>
    <row r="1217" spans="1:23" s="299" customFormat="1" ht="50.1" customHeight="1" x14ac:dyDescent="0.2">
      <c r="A1217" s="298"/>
      <c r="B1217" s="14"/>
      <c r="C1217" s="403"/>
      <c r="D1217" s="413"/>
      <c r="E1217" s="413"/>
      <c r="F1217" s="994"/>
      <c r="G1217" s="995"/>
      <c r="H1217" s="995"/>
      <c r="I1217" s="995"/>
      <c r="J1217" s="995"/>
      <c r="K1217" s="995"/>
      <c r="L1217" s="995"/>
      <c r="M1217" s="995"/>
      <c r="N1217" s="996"/>
      <c r="O1217" s="40"/>
      <c r="P1217" s="305"/>
      <c r="Q1217" s="306"/>
      <c r="R1217" s="306"/>
      <c r="S1217" s="295"/>
      <c r="T1217" s="295"/>
      <c r="U1217" s="306"/>
      <c r="V1217" s="306"/>
      <c r="W1217" s="307" t="b">
        <f>W1211</f>
        <v>0</v>
      </c>
    </row>
    <row r="1218" spans="1:23" ht="5.0999999999999996" customHeight="1" x14ac:dyDescent="0.2">
      <c r="C1218" s="403"/>
      <c r="D1218" s="407"/>
      <c r="E1218" s="404"/>
      <c r="F1218" s="404"/>
      <c r="G1218" s="404"/>
      <c r="H1218" s="404"/>
      <c r="I1218" s="404"/>
      <c r="J1218" s="404"/>
      <c r="K1218" s="404"/>
      <c r="L1218" s="404"/>
      <c r="M1218" s="404"/>
      <c r="N1218" s="405"/>
      <c r="W1218" s="304"/>
    </row>
    <row r="1219" spans="1:23" ht="12.75" customHeight="1" thickBot="1" x14ac:dyDescent="0.25">
      <c r="C1219" s="403"/>
      <c r="D1219" s="407"/>
      <c r="E1219" s="412"/>
      <c r="F1219" s="1029" t="str">
        <f>Translations!$B$210</f>
        <v>Reference to external files, if relevant</v>
      </c>
      <c r="G1219" s="1029"/>
      <c r="H1219" s="1029"/>
      <c r="I1219" s="1029"/>
      <c r="J1219" s="1029"/>
      <c r="K1219" s="934"/>
      <c r="L1219" s="934"/>
      <c r="M1219" s="934"/>
      <c r="N1219" s="934"/>
      <c r="W1219" s="311" t="b">
        <f>W1217</f>
        <v>0</v>
      </c>
    </row>
    <row r="1220" spans="1:23" ht="5.0999999999999996" customHeight="1" x14ac:dyDescent="0.2">
      <c r="C1220" s="403"/>
      <c r="D1220" s="407"/>
      <c r="E1220" s="404"/>
      <c r="F1220" s="404"/>
      <c r="G1220" s="404"/>
      <c r="H1220" s="404"/>
      <c r="I1220" s="404"/>
      <c r="J1220" s="404"/>
      <c r="K1220" s="404"/>
      <c r="L1220" s="404"/>
      <c r="M1220" s="404"/>
      <c r="N1220" s="405"/>
      <c r="P1220" s="301"/>
    </row>
    <row r="1221" spans="1:23" ht="12.75" customHeight="1" thickBot="1" x14ac:dyDescent="0.25">
      <c r="C1221" s="403"/>
      <c r="D1221" s="407" t="s">
        <v>154</v>
      </c>
      <c r="E1221" s="1047" t="str">
        <f>Translations!$B$345</f>
        <v>Is transferred CO2 imported or exported relevant?</v>
      </c>
      <c r="F1221" s="1047"/>
      <c r="G1221" s="1047"/>
      <c r="H1221" s="1047"/>
      <c r="I1221" s="1047"/>
      <c r="J1221" s="1047"/>
      <c r="K1221" s="1047"/>
      <c r="L1221" s="1047"/>
      <c r="M1221" s="1048"/>
      <c r="N1221" s="1048"/>
      <c r="P1221" s="301"/>
      <c r="T1221" s="21"/>
    </row>
    <row r="1222" spans="1:23" ht="5.0999999999999996" customHeight="1" thickBot="1" x14ac:dyDescent="0.25">
      <c r="C1222" s="403"/>
      <c r="D1222" s="404"/>
      <c r="E1222" s="1016"/>
      <c r="F1222" s="1017"/>
      <c r="G1222" s="1017"/>
      <c r="H1222" s="1017"/>
      <c r="I1222" s="1017"/>
      <c r="J1222" s="1017"/>
      <c r="K1222" s="1017"/>
      <c r="L1222" s="1017"/>
      <c r="M1222" s="1017"/>
      <c r="N1222" s="1018"/>
      <c r="W1222" s="318" t="s">
        <v>457</v>
      </c>
    </row>
    <row r="1223" spans="1:23" ht="25.5" customHeight="1" x14ac:dyDescent="0.2">
      <c r="C1223" s="403"/>
      <c r="D1223" s="404"/>
      <c r="E1223" s="404"/>
      <c r="F1223" s="1052"/>
      <c r="G1223" s="1053"/>
      <c r="H1223" s="1053"/>
      <c r="I1223" s="1053"/>
      <c r="J1223" s="1053"/>
      <c r="K1223" s="1053"/>
      <c r="L1223" s="1053"/>
      <c r="M1223" s="1053"/>
      <c r="N1223" s="1054"/>
      <c r="W1223" s="302" t="b">
        <f>AND(M1221&lt;&gt;"",M1221=FALSE)</f>
        <v>0</v>
      </c>
    </row>
    <row r="1224" spans="1:23" ht="5.0999999999999996" customHeight="1" x14ac:dyDescent="0.2">
      <c r="C1224" s="403"/>
      <c r="D1224" s="404"/>
      <c r="E1224" s="404"/>
      <c r="F1224" s="404"/>
      <c r="G1224" s="404"/>
      <c r="H1224" s="404"/>
      <c r="I1224" s="404"/>
      <c r="J1224" s="404"/>
      <c r="K1224" s="404"/>
      <c r="L1224" s="404"/>
      <c r="M1224" s="404"/>
      <c r="N1224" s="405"/>
      <c r="W1224" s="304"/>
    </row>
    <row r="1225" spans="1:23" ht="12.75" customHeight="1" thickBot="1" x14ac:dyDescent="0.25">
      <c r="C1225" s="403"/>
      <c r="D1225" s="404"/>
      <c r="E1225" s="404"/>
      <c r="F1225" s="1029" t="str">
        <f>Translations!$B$210</f>
        <v>Reference to external files, if relevant</v>
      </c>
      <c r="G1225" s="1029"/>
      <c r="H1225" s="1029"/>
      <c r="I1225" s="1029"/>
      <c r="J1225" s="1029"/>
      <c r="K1225" s="934"/>
      <c r="L1225" s="934"/>
      <c r="M1225" s="934"/>
      <c r="N1225" s="934"/>
      <c r="W1225" s="326" t="b">
        <f>W1223</f>
        <v>0</v>
      </c>
    </row>
    <row r="1226" spans="1:23" ht="5.0999999999999996" customHeight="1" x14ac:dyDescent="0.2">
      <c r="C1226" s="403"/>
      <c r="D1226" s="407"/>
      <c r="E1226" s="404"/>
      <c r="F1226" s="404"/>
      <c r="G1226" s="404"/>
      <c r="H1226" s="404"/>
      <c r="I1226" s="404"/>
      <c r="J1226" s="404"/>
      <c r="K1226" s="404"/>
      <c r="L1226" s="404"/>
      <c r="M1226" s="404"/>
      <c r="N1226" s="405"/>
    </row>
    <row r="1227" spans="1:23" ht="5.0999999999999996" customHeight="1" x14ac:dyDescent="0.2">
      <c r="C1227" s="400"/>
      <c r="D1227" s="416"/>
      <c r="E1227" s="401"/>
      <c r="F1227" s="401"/>
      <c r="G1227" s="401"/>
      <c r="H1227" s="401"/>
      <c r="I1227" s="401"/>
      <c r="J1227" s="401"/>
      <c r="K1227" s="401"/>
      <c r="L1227" s="401"/>
      <c r="M1227" s="401"/>
      <c r="N1227" s="402"/>
    </row>
    <row r="1228" spans="1:23" ht="12.75" customHeight="1" x14ac:dyDescent="0.2">
      <c r="C1228" s="403"/>
      <c r="D1228" s="406" t="s">
        <v>151</v>
      </c>
      <c r="E1228" s="1045" t="str">
        <f>Translations!$B$347</f>
        <v>Fuel input to this sub-installation and relevant emission factor</v>
      </c>
      <c r="F1228" s="1045"/>
      <c r="G1228" s="1045"/>
      <c r="H1228" s="1045"/>
      <c r="I1228" s="1045"/>
      <c r="J1228" s="1045"/>
      <c r="K1228" s="1045"/>
      <c r="L1228" s="1045"/>
      <c r="M1228" s="1045"/>
      <c r="N1228" s="1046"/>
    </row>
    <row r="1229" spans="1:23" ht="12.75" customHeight="1" x14ac:dyDescent="0.2">
      <c r="C1229" s="403"/>
      <c r="D1229" s="407" t="s">
        <v>152</v>
      </c>
      <c r="E1229" s="1047" t="str">
        <f>Translations!$B$249</f>
        <v>Information on the methodology applied</v>
      </c>
      <c r="F1229" s="1047"/>
      <c r="G1229" s="1047"/>
      <c r="H1229" s="1047"/>
      <c r="I1229" s="1047"/>
      <c r="J1229" s="1047"/>
      <c r="K1229" s="1047"/>
      <c r="L1229" s="1047"/>
      <c r="M1229" s="1047"/>
      <c r="N1229" s="1049"/>
      <c r="P1229" s="301"/>
    </row>
    <row r="1230" spans="1:23" ht="25.5" customHeight="1" x14ac:dyDescent="0.2">
      <c r="C1230" s="403"/>
      <c r="D1230" s="404"/>
      <c r="E1230" s="404"/>
      <c r="F1230" s="426"/>
      <c r="G1230" s="404"/>
      <c r="H1230" s="404"/>
      <c r="I1230" s="1044" t="str">
        <f>Translations!$B$254</f>
        <v>Data source</v>
      </c>
      <c r="J1230" s="1044"/>
      <c r="K1230" s="1044" t="str">
        <f>Translations!$B$255</f>
        <v>Other data source (if applicable)</v>
      </c>
      <c r="L1230" s="1044"/>
      <c r="M1230" s="1044" t="str">
        <f>Translations!$B$255</f>
        <v>Other data source (if applicable)</v>
      </c>
      <c r="N1230" s="1044"/>
    </row>
    <row r="1231" spans="1:23" ht="12.75" customHeight="1" x14ac:dyDescent="0.2">
      <c r="C1231" s="403"/>
      <c r="D1231" s="407"/>
      <c r="E1231" s="412" t="s">
        <v>908</v>
      </c>
      <c r="F1231" s="1050" t="str">
        <f>Translations!$B$231</f>
        <v>Fuel input</v>
      </c>
      <c r="G1231" s="1050"/>
      <c r="H1231" s="1051"/>
      <c r="I1231" s="977"/>
      <c r="J1231" s="978"/>
      <c r="K1231" s="979"/>
      <c r="L1231" s="980"/>
      <c r="M1231" s="979"/>
      <c r="N1231" s="981"/>
    </row>
    <row r="1232" spans="1:23" ht="12.75" customHeight="1" x14ac:dyDescent="0.2">
      <c r="C1232" s="403"/>
      <c r="D1232" s="407"/>
      <c r="E1232" s="412" t="s">
        <v>909</v>
      </c>
      <c r="F1232" s="1050" t="str">
        <f>Translations!$B$353</f>
        <v>Weighted emission factor</v>
      </c>
      <c r="G1232" s="1050"/>
      <c r="H1232" s="1051"/>
      <c r="I1232" s="977"/>
      <c r="J1232" s="978"/>
      <c r="K1232" s="979"/>
      <c r="L1232" s="980"/>
      <c r="M1232" s="979"/>
      <c r="N1232" s="981"/>
    </row>
    <row r="1233" spans="3:23" s="294" customFormat="1" ht="5.0999999999999996" customHeight="1" x14ac:dyDescent="0.2">
      <c r="C1233" s="403"/>
      <c r="D1233" s="407"/>
      <c r="E1233" s="404"/>
      <c r="F1233" s="404"/>
      <c r="G1233" s="404"/>
      <c r="H1233" s="404"/>
      <c r="I1233" s="404"/>
      <c r="J1233" s="404"/>
      <c r="K1233" s="404"/>
      <c r="L1233" s="404"/>
      <c r="M1233" s="404"/>
      <c r="N1233" s="405"/>
      <c r="O1233" s="40"/>
      <c r="P1233" s="295"/>
      <c r="Q1233" s="295"/>
      <c r="R1233" s="295"/>
      <c r="S1233" s="295"/>
      <c r="T1233" s="295"/>
      <c r="U1233" s="295"/>
      <c r="V1233" s="295"/>
      <c r="W1233" s="295"/>
    </row>
    <row r="1234" spans="3:23" s="294" customFormat="1" ht="12.75" customHeight="1" x14ac:dyDescent="0.2">
      <c r="C1234" s="403"/>
      <c r="D1234" s="407"/>
      <c r="E1234" s="412" t="s">
        <v>910</v>
      </c>
      <c r="F1234" s="1013" t="str">
        <f>Translations!$B$257</f>
        <v>Description of the methodology applied</v>
      </c>
      <c r="G1234" s="1013"/>
      <c r="H1234" s="1013"/>
      <c r="I1234" s="1013"/>
      <c r="J1234" s="1013"/>
      <c r="K1234" s="1013"/>
      <c r="L1234" s="1013"/>
      <c r="M1234" s="1013"/>
      <c r="N1234" s="1014"/>
      <c r="O1234" s="40"/>
      <c r="P1234" s="295"/>
      <c r="Q1234" s="295"/>
      <c r="R1234" s="295"/>
      <c r="S1234" s="295"/>
      <c r="T1234" s="295"/>
      <c r="U1234" s="295"/>
      <c r="V1234" s="295"/>
      <c r="W1234" s="295"/>
    </row>
    <row r="1235" spans="3:23" s="294" customFormat="1" ht="5.0999999999999996" customHeight="1" x14ac:dyDescent="0.2">
      <c r="C1235" s="403"/>
      <c r="D1235" s="404"/>
      <c r="E1235" s="408"/>
      <c r="F1235" s="423"/>
      <c r="G1235" s="424"/>
      <c r="H1235" s="424"/>
      <c r="I1235" s="424"/>
      <c r="J1235" s="424"/>
      <c r="K1235" s="424"/>
      <c r="L1235" s="424"/>
      <c r="M1235" s="424"/>
      <c r="N1235" s="425"/>
      <c r="O1235" s="40"/>
      <c r="P1235" s="295"/>
      <c r="Q1235" s="295"/>
      <c r="R1235" s="295"/>
      <c r="S1235" s="295"/>
      <c r="T1235" s="295"/>
      <c r="U1235" s="295"/>
      <c r="V1235" s="295"/>
      <c r="W1235" s="295"/>
    </row>
    <row r="1236" spans="3:23" s="294" customFormat="1" ht="12.75" customHeight="1" x14ac:dyDescent="0.2">
      <c r="C1236" s="403"/>
      <c r="D1236" s="407"/>
      <c r="E1236" s="412"/>
      <c r="F1236" s="1026" t="str">
        <f>IF(I1123&lt;&gt;"",HYPERLINK("#" &amp; Q1236,EUConst_MsgDescription),"")</f>
        <v/>
      </c>
      <c r="G1236" s="1004"/>
      <c r="H1236" s="1004"/>
      <c r="I1236" s="1004"/>
      <c r="J1236" s="1004"/>
      <c r="K1236" s="1004"/>
      <c r="L1236" s="1004"/>
      <c r="M1236" s="1004"/>
      <c r="N1236" s="1005"/>
      <c r="O1236" s="40"/>
      <c r="P1236" s="26" t="s">
        <v>481</v>
      </c>
      <c r="Q1236" s="477" t="str">
        <f>"#"&amp;ADDRESS(ROW($C$10),COLUMN($C$10))</f>
        <v>#$C$10</v>
      </c>
      <c r="R1236" s="295"/>
      <c r="S1236" s="295"/>
      <c r="T1236" s="295"/>
      <c r="U1236" s="295"/>
      <c r="V1236" s="295"/>
      <c r="W1236" s="295"/>
    </row>
    <row r="1237" spans="3:23" s="294" customFormat="1" ht="5.0999999999999996" customHeight="1" x14ac:dyDescent="0.2">
      <c r="C1237" s="403"/>
      <c r="D1237" s="407"/>
      <c r="E1237" s="413"/>
      <c r="F1237" s="1027"/>
      <c r="G1237" s="1027"/>
      <c r="H1237" s="1027"/>
      <c r="I1237" s="1027"/>
      <c r="J1237" s="1027"/>
      <c r="K1237" s="1027"/>
      <c r="L1237" s="1027"/>
      <c r="M1237" s="1027"/>
      <c r="N1237" s="1028"/>
      <c r="O1237" s="40"/>
      <c r="P1237" s="301"/>
      <c r="Q1237" s="295"/>
      <c r="R1237" s="295"/>
      <c r="S1237" s="295"/>
      <c r="T1237" s="295"/>
      <c r="U1237" s="295"/>
      <c r="V1237" s="295"/>
      <c r="W1237" s="295"/>
    </row>
    <row r="1238" spans="3:23" s="294" customFormat="1" ht="50.1" customHeight="1" x14ac:dyDescent="0.2">
      <c r="C1238" s="403"/>
      <c r="D1238" s="413"/>
      <c r="E1238" s="413"/>
      <c r="F1238" s="994"/>
      <c r="G1238" s="995"/>
      <c r="H1238" s="995"/>
      <c r="I1238" s="995"/>
      <c r="J1238" s="995"/>
      <c r="K1238" s="995"/>
      <c r="L1238" s="995"/>
      <c r="M1238" s="995"/>
      <c r="N1238" s="996"/>
      <c r="O1238" s="40"/>
      <c r="P1238" s="295"/>
      <c r="Q1238" s="295"/>
      <c r="R1238" s="295"/>
      <c r="S1238" s="295"/>
      <c r="T1238" s="295"/>
      <c r="U1238" s="295"/>
      <c r="V1238" s="295"/>
      <c r="W1238" s="295"/>
    </row>
    <row r="1239" spans="3:23" s="294" customFormat="1" ht="5.0999999999999996" customHeight="1" thickBot="1" x14ac:dyDescent="0.25">
      <c r="C1239" s="403"/>
      <c r="D1239" s="407"/>
      <c r="E1239" s="404"/>
      <c r="F1239" s="404"/>
      <c r="G1239" s="404"/>
      <c r="H1239" s="404"/>
      <c r="I1239" s="404"/>
      <c r="J1239" s="404"/>
      <c r="K1239" s="404"/>
      <c r="L1239" s="404"/>
      <c r="M1239" s="404"/>
      <c r="N1239" s="405"/>
      <c r="O1239" s="40"/>
      <c r="P1239" s="295"/>
      <c r="Q1239" s="295"/>
      <c r="R1239" s="295"/>
      <c r="S1239" s="295"/>
      <c r="T1239" s="295"/>
      <c r="U1239" s="295"/>
      <c r="V1239" s="295"/>
      <c r="W1239" s="295"/>
    </row>
    <row r="1240" spans="3:23" s="294" customFormat="1" ht="12.75" customHeight="1" x14ac:dyDescent="0.2">
      <c r="C1240" s="403"/>
      <c r="D1240" s="407"/>
      <c r="E1240" s="412"/>
      <c r="F1240" s="1029" t="str">
        <f>Translations!$B$210</f>
        <v>Reference to external files, if relevant</v>
      </c>
      <c r="G1240" s="1029"/>
      <c r="H1240" s="1029"/>
      <c r="I1240" s="1029"/>
      <c r="J1240" s="1029"/>
      <c r="K1240" s="934"/>
      <c r="L1240" s="934"/>
      <c r="M1240" s="934"/>
      <c r="N1240" s="934"/>
      <c r="O1240" s="40"/>
      <c r="P1240" s="295"/>
      <c r="Q1240" s="295"/>
      <c r="R1240" s="295"/>
      <c r="S1240" s="295"/>
      <c r="T1240" s="295"/>
      <c r="U1240" s="295"/>
      <c r="V1240" s="295"/>
      <c r="W1240" s="318" t="s">
        <v>457</v>
      </c>
    </row>
    <row r="1241" spans="3:23" s="294" customFormat="1" ht="5.0999999999999996" customHeight="1" x14ac:dyDescent="0.2">
      <c r="C1241" s="403"/>
      <c r="D1241" s="407"/>
      <c r="E1241" s="404"/>
      <c r="F1241" s="404"/>
      <c r="G1241" s="404"/>
      <c r="H1241" s="404"/>
      <c r="I1241" s="404"/>
      <c r="J1241" s="404"/>
      <c r="K1241" s="404"/>
      <c r="L1241" s="404"/>
      <c r="M1241" s="404"/>
      <c r="N1241" s="405"/>
      <c r="O1241" s="40"/>
      <c r="P1241" s="301"/>
      <c r="Q1241" s="295"/>
      <c r="R1241" s="295"/>
      <c r="S1241" s="295"/>
      <c r="T1241" s="295"/>
      <c r="U1241" s="295"/>
      <c r="V1241" s="295"/>
      <c r="W1241" s="304"/>
    </row>
    <row r="1242" spans="3:23" s="294" customFormat="1" ht="12.75" customHeight="1" x14ac:dyDescent="0.2">
      <c r="C1242" s="403"/>
      <c r="D1242" s="407" t="s">
        <v>153</v>
      </c>
      <c r="E1242" s="1011" t="str">
        <f>Translations!$B$258</f>
        <v>The hierarchical order has been followed?</v>
      </c>
      <c r="F1242" s="1011"/>
      <c r="G1242" s="1011"/>
      <c r="H1242" s="1012"/>
      <c r="I1242" s="312"/>
      <c r="J1242" s="418" t="str">
        <f>Translations!$B$259</f>
        <v xml:space="preserve"> If not, why?</v>
      </c>
      <c r="K1242" s="977"/>
      <c r="L1242" s="978"/>
      <c r="M1242" s="978"/>
      <c r="N1242" s="984"/>
      <c r="O1242" s="40"/>
      <c r="P1242" s="301"/>
      <c r="Q1242" s="295"/>
      <c r="R1242" s="295"/>
      <c r="S1242" s="295"/>
      <c r="T1242" s="295"/>
      <c r="U1242" s="295"/>
      <c r="V1242" s="295"/>
      <c r="W1242" s="310" t="b">
        <f>AND(I1242&lt;&gt;"",I1242=TRUE)</f>
        <v>0</v>
      </c>
    </row>
    <row r="1243" spans="3:23" s="294" customFormat="1" ht="5.0999999999999996" customHeight="1" x14ac:dyDescent="0.2">
      <c r="C1243" s="403"/>
      <c r="D1243" s="404"/>
      <c r="E1243" s="508"/>
      <c r="F1243" s="508"/>
      <c r="G1243" s="508"/>
      <c r="H1243" s="508"/>
      <c r="I1243" s="508"/>
      <c r="J1243" s="508"/>
      <c r="K1243" s="508"/>
      <c r="L1243" s="508"/>
      <c r="M1243" s="508"/>
      <c r="N1243" s="509"/>
      <c r="O1243" s="40"/>
      <c r="P1243" s="301"/>
      <c r="Q1243" s="295"/>
      <c r="R1243" s="295"/>
      <c r="S1243" s="295"/>
      <c r="T1243" s="295"/>
      <c r="U1243" s="295"/>
      <c r="V1243" s="306"/>
      <c r="W1243" s="304"/>
    </row>
    <row r="1244" spans="3:23" s="294" customFormat="1" ht="12.75" customHeight="1" x14ac:dyDescent="0.2">
      <c r="C1244" s="403"/>
      <c r="D1244" s="421"/>
      <c r="E1244" s="421"/>
      <c r="F1244" s="1013" t="str">
        <f>Translations!$B$264</f>
        <v>Further details on any deviation from the hierarchy</v>
      </c>
      <c r="G1244" s="1013"/>
      <c r="H1244" s="1013"/>
      <c r="I1244" s="1013"/>
      <c r="J1244" s="1013"/>
      <c r="K1244" s="1013"/>
      <c r="L1244" s="1013"/>
      <c r="M1244" s="1013"/>
      <c r="N1244" s="1014"/>
      <c r="O1244" s="40"/>
      <c r="P1244" s="301"/>
      <c r="Q1244" s="295"/>
      <c r="R1244" s="295"/>
      <c r="S1244" s="295"/>
      <c r="T1244" s="295"/>
      <c r="U1244" s="295"/>
      <c r="V1244" s="306"/>
      <c r="W1244" s="304"/>
    </row>
    <row r="1245" spans="3:23" s="294" customFormat="1" ht="25.5" customHeight="1" thickBot="1" x14ac:dyDescent="0.25">
      <c r="C1245" s="403"/>
      <c r="D1245" s="421"/>
      <c r="E1245" s="421"/>
      <c r="F1245" s="994"/>
      <c r="G1245" s="995"/>
      <c r="H1245" s="995"/>
      <c r="I1245" s="995"/>
      <c r="J1245" s="995"/>
      <c r="K1245" s="995"/>
      <c r="L1245" s="995"/>
      <c r="M1245" s="995"/>
      <c r="N1245" s="996"/>
      <c r="O1245" s="40"/>
      <c r="P1245" s="301"/>
      <c r="Q1245" s="295"/>
      <c r="R1245" s="295"/>
      <c r="S1245" s="295"/>
      <c r="T1245" s="295"/>
      <c r="U1245" s="295"/>
      <c r="V1245" s="306"/>
      <c r="W1245" s="321" t="b">
        <f>W1242</f>
        <v>0</v>
      </c>
    </row>
    <row r="1246" spans="3:23" s="294" customFormat="1" ht="5.0999999999999996" customHeight="1" x14ac:dyDescent="0.2">
      <c r="C1246" s="403"/>
      <c r="D1246" s="407"/>
      <c r="E1246" s="404"/>
      <c r="F1246" s="404"/>
      <c r="G1246" s="404"/>
      <c r="H1246" s="404"/>
      <c r="I1246" s="404"/>
      <c r="J1246" s="404"/>
      <c r="K1246" s="404"/>
      <c r="L1246" s="404"/>
      <c r="M1246" s="404"/>
      <c r="N1246" s="405"/>
      <c r="O1246" s="40"/>
      <c r="P1246" s="295"/>
      <c r="Q1246" s="295"/>
      <c r="R1246" s="295"/>
      <c r="S1246" s="295"/>
      <c r="T1246" s="295"/>
      <c r="U1246" s="295"/>
      <c r="V1246" s="295"/>
      <c r="W1246" s="306"/>
    </row>
    <row r="1247" spans="3:23" s="294" customFormat="1" ht="5.0999999999999996" customHeight="1" x14ac:dyDescent="0.2">
      <c r="C1247" s="400"/>
      <c r="D1247" s="416"/>
      <c r="E1247" s="401"/>
      <c r="F1247" s="401"/>
      <c r="G1247" s="401"/>
      <c r="H1247" s="401"/>
      <c r="I1247" s="401"/>
      <c r="J1247" s="401"/>
      <c r="K1247" s="401"/>
      <c r="L1247" s="401"/>
      <c r="M1247" s="401"/>
      <c r="N1247" s="402"/>
      <c r="O1247" s="40"/>
      <c r="P1247" s="295"/>
      <c r="Q1247" s="295"/>
      <c r="R1247" s="295"/>
      <c r="S1247" s="295"/>
      <c r="T1247" s="295"/>
      <c r="U1247" s="295"/>
      <c r="V1247" s="295"/>
      <c r="W1247" s="295"/>
    </row>
    <row r="1248" spans="3:23" s="294" customFormat="1" ht="12.75" customHeight="1" x14ac:dyDescent="0.2">
      <c r="C1248" s="403"/>
      <c r="D1248" s="406" t="s">
        <v>988</v>
      </c>
      <c r="E1248" s="1045" t="str">
        <f>Translations!$B$354</f>
        <v>Measurable heat import to and export from this sub-installation</v>
      </c>
      <c r="F1248" s="1045"/>
      <c r="G1248" s="1045"/>
      <c r="H1248" s="1045"/>
      <c r="I1248" s="1045"/>
      <c r="J1248" s="1045"/>
      <c r="K1248" s="1045"/>
      <c r="L1248" s="1045"/>
      <c r="M1248" s="1045"/>
      <c r="N1248" s="1046"/>
      <c r="O1248" s="40"/>
      <c r="P1248" s="301"/>
      <c r="Q1248" s="295"/>
      <c r="R1248" s="295"/>
      <c r="S1248" s="306"/>
      <c r="T1248" s="306"/>
      <c r="U1248" s="295"/>
      <c r="V1248" s="295"/>
      <c r="W1248" s="295"/>
    </row>
    <row r="1249" spans="1:23" ht="12.75" customHeight="1" x14ac:dyDescent="0.2">
      <c r="C1249" s="403"/>
      <c r="D1249" s="407" t="s">
        <v>152</v>
      </c>
      <c r="E1249" s="1047" t="str">
        <f>Translations!$B$357</f>
        <v>Are measurable heat flows relevant for this sub-installation?</v>
      </c>
      <c r="F1249" s="1047"/>
      <c r="G1249" s="1047"/>
      <c r="H1249" s="1047"/>
      <c r="I1249" s="1047"/>
      <c r="J1249" s="1047"/>
      <c r="K1249" s="1047"/>
      <c r="L1249" s="1047"/>
      <c r="M1249" s="1048"/>
      <c r="N1249" s="1048"/>
      <c r="P1249" s="301"/>
    </row>
    <row r="1250" spans="1:23" ht="12.75" customHeight="1" x14ac:dyDescent="0.2">
      <c r="C1250" s="403"/>
      <c r="D1250" s="407"/>
      <c r="E1250" s="404"/>
      <c r="F1250" s="404"/>
      <c r="G1250" s="404"/>
      <c r="H1250" s="404"/>
      <c r="I1250" s="404"/>
      <c r="J1250" s="972" t="str">
        <f>IF(I1123="","",IF(AND(M1249&lt;&gt;"",M1249=FALSE),HYPERLINK(Q1250,EUconst_MsgGoOn),""))</f>
        <v/>
      </c>
      <c r="K1250" s="973"/>
      <c r="L1250" s="973"/>
      <c r="M1250" s="973"/>
      <c r="N1250" s="974"/>
      <c r="P1250" s="26" t="s">
        <v>481</v>
      </c>
      <c r="Q1250" s="477" t="str">
        <f>"#"&amp;ADDRESS(ROW(D1290),COLUMN(D1290))</f>
        <v>#$D$1290</v>
      </c>
    </row>
    <row r="1251" spans="1:23" ht="5.0999999999999996" customHeight="1" x14ac:dyDescent="0.2">
      <c r="C1251" s="403"/>
      <c r="D1251" s="407"/>
      <c r="E1251" s="407"/>
      <c r="F1251" s="407"/>
      <c r="G1251" s="407"/>
      <c r="H1251" s="407"/>
      <c r="I1251" s="407"/>
      <c r="J1251" s="407"/>
      <c r="K1251" s="407"/>
      <c r="L1251" s="407"/>
      <c r="M1251" s="407"/>
      <c r="N1251" s="417"/>
      <c r="P1251" s="26"/>
    </row>
    <row r="1252" spans="1:23" ht="12.75" customHeight="1" x14ac:dyDescent="0.2">
      <c r="C1252" s="403"/>
      <c r="D1252" s="407" t="s">
        <v>153</v>
      </c>
      <c r="E1252" s="1047" t="str">
        <f>Translations!$B$249</f>
        <v>Information on the methodology applied</v>
      </c>
      <c r="F1252" s="1047"/>
      <c r="G1252" s="1047"/>
      <c r="H1252" s="1047"/>
      <c r="I1252" s="1047"/>
      <c r="J1252" s="1047"/>
      <c r="K1252" s="1047"/>
      <c r="L1252" s="1047"/>
      <c r="M1252" s="1047"/>
      <c r="N1252" s="1049"/>
      <c r="P1252" s="301"/>
    </row>
    <row r="1253" spans="1:23" ht="25.5" customHeight="1" thickBot="1" x14ac:dyDescent="0.25">
      <c r="C1253" s="403"/>
      <c r="D1253" s="404"/>
      <c r="E1253" s="404"/>
      <c r="F1253" s="404"/>
      <c r="G1253" s="404"/>
      <c r="H1253" s="404"/>
      <c r="I1253" s="1044" t="str">
        <f>Translations!$B$254</f>
        <v>Data source</v>
      </c>
      <c r="J1253" s="1044"/>
      <c r="K1253" s="1044" t="str">
        <f>Translations!$B$255</f>
        <v>Other data source (if applicable)</v>
      </c>
      <c r="L1253" s="1044"/>
      <c r="M1253" s="1044" t="str">
        <f>Translations!$B$255</f>
        <v>Other data source (if applicable)</v>
      </c>
      <c r="N1253" s="1044"/>
      <c r="P1253" s="301"/>
      <c r="W1253" s="295" t="s">
        <v>457</v>
      </c>
    </row>
    <row r="1254" spans="1:23" ht="12.75" customHeight="1" x14ac:dyDescent="0.2">
      <c r="C1254" s="403"/>
      <c r="D1254" s="407"/>
      <c r="E1254" s="412" t="s">
        <v>908</v>
      </c>
      <c r="F1254" s="1030" t="str">
        <f>Translations!$B$359</f>
        <v>Measurable heat imported</v>
      </c>
      <c r="G1254" s="1030"/>
      <c r="H1254" s="1031"/>
      <c r="I1254" s="1032"/>
      <c r="J1254" s="1033"/>
      <c r="K1254" s="1034"/>
      <c r="L1254" s="1035"/>
      <c r="M1254" s="1034"/>
      <c r="N1254" s="1036"/>
      <c r="W1254" s="302" t="b">
        <f>AND(M1249&lt;&gt;"",M1249=FALSE)</f>
        <v>0</v>
      </c>
    </row>
    <row r="1255" spans="1:23" ht="12.75" customHeight="1" x14ac:dyDescent="0.2">
      <c r="C1255" s="403"/>
      <c r="D1255" s="407"/>
      <c r="E1255" s="412" t="s">
        <v>909</v>
      </c>
      <c r="F1255" s="1037" t="str">
        <f>Translations!$B$360</f>
        <v>Measurable heat from pulp</v>
      </c>
      <c r="G1255" s="1037"/>
      <c r="H1255" s="1038"/>
      <c r="I1255" s="1039"/>
      <c r="J1255" s="1040"/>
      <c r="K1255" s="1041"/>
      <c r="L1255" s="1042"/>
      <c r="M1255" s="1041"/>
      <c r="N1255" s="1043"/>
      <c r="W1255" s="303" t="b">
        <f>W1254</f>
        <v>0</v>
      </c>
    </row>
    <row r="1256" spans="1:23" ht="12.75" customHeight="1" x14ac:dyDescent="0.2">
      <c r="C1256" s="403"/>
      <c r="D1256" s="407"/>
      <c r="E1256" s="412" t="s">
        <v>910</v>
      </c>
      <c r="F1256" s="1037" t="str">
        <f>Translations!$B$361</f>
        <v>Measurable heat from nitric acid</v>
      </c>
      <c r="G1256" s="1037"/>
      <c r="H1256" s="1038"/>
      <c r="I1256" s="1039"/>
      <c r="J1256" s="1040"/>
      <c r="K1256" s="1041"/>
      <c r="L1256" s="1042"/>
      <c r="M1256" s="1041"/>
      <c r="N1256" s="1043"/>
      <c r="W1256" s="303" t="b">
        <f>W1255</f>
        <v>0</v>
      </c>
    </row>
    <row r="1257" spans="1:23" ht="12.75" customHeight="1" x14ac:dyDescent="0.2">
      <c r="C1257" s="403"/>
      <c r="D1257" s="407"/>
      <c r="E1257" s="412" t="s">
        <v>911</v>
      </c>
      <c r="F1257" s="1019" t="str">
        <f>Translations!$B$362</f>
        <v>Measurable heat exported</v>
      </c>
      <c r="G1257" s="1019"/>
      <c r="H1257" s="1020"/>
      <c r="I1257" s="1021"/>
      <c r="J1257" s="1022"/>
      <c r="K1257" s="1023"/>
      <c r="L1257" s="1024"/>
      <c r="M1257" s="1023"/>
      <c r="N1257" s="1025"/>
      <c r="W1257" s="303" t="b">
        <f>W1256</f>
        <v>0</v>
      </c>
    </row>
    <row r="1258" spans="1:23" ht="12.75" customHeight="1" x14ac:dyDescent="0.2">
      <c r="C1258" s="403"/>
      <c r="D1258" s="407"/>
      <c r="E1258" s="412" t="s">
        <v>912</v>
      </c>
      <c r="F1258" s="1050" t="str">
        <f>Translations!$B$274</f>
        <v>Net measurable heat flows</v>
      </c>
      <c r="G1258" s="1050"/>
      <c r="H1258" s="1051"/>
      <c r="I1258" s="977"/>
      <c r="J1258" s="978"/>
      <c r="K1258" s="979"/>
      <c r="L1258" s="980"/>
      <c r="M1258" s="979"/>
      <c r="N1258" s="981"/>
      <c r="W1258" s="303" t="b">
        <f>W1257</f>
        <v>0</v>
      </c>
    </row>
    <row r="1259" spans="1:23" ht="5.0999999999999996" customHeight="1" x14ac:dyDescent="0.2">
      <c r="C1259" s="403"/>
      <c r="D1259" s="407"/>
      <c r="E1259" s="404"/>
      <c r="F1259" s="404"/>
      <c r="G1259" s="404"/>
      <c r="H1259" s="404"/>
      <c r="I1259" s="404"/>
      <c r="J1259" s="404"/>
      <c r="K1259" s="404"/>
      <c r="L1259" s="404"/>
      <c r="M1259" s="404"/>
      <c r="N1259" s="405"/>
      <c r="P1259" s="301"/>
      <c r="W1259" s="304"/>
    </row>
    <row r="1260" spans="1:23" ht="12.75" customHeight="1" x14ac:dyDescent="0.2">
      <c r="C1260" s="403"/>
      <c r="D1260" s="407"/>
      <c r="E1260" s="412" t="s">
        <v>913</v>
      </c>
      <c r="F1260" s="1013" t="str">
        <f>Translations!$B$257</f>
        <v>Description of the methodology applied</v>
      </c>
      <c r="G1260" s="1013"/>
      <c r="H1260" s="1013"/>
      <c r="I1260" s="1013"/>
      <c r="J1260" s="1013"/>
      <c r="K1260" s="1013"/>
      <c r="L1260" s="1013"/>
      <c r="M1260" s="1013"/>
      <c r="N1260" s="1014"/>
      <c r="P1260" s="301"/>
      <c r="W1260" s="304"/>
    </row>
    <row r="1261" spans="1:23" ht="5.0999999999999996" customHeight="1" x14ac:dyDescent="0.2">
      <c r="C1261" s="403"/>
      <c r="D1261" s="404"/>
      <c r="E1261" s="408"/>
      <c r="F1261" s="503"/>
      <c r="G1261" s="504"/>
      <c r="H1261" s="504"/>
      <c r="I1261" s="504"/>
      <c r="J1261" s="504"/>
      <c r="K1261" s="504"/>
      <c r="L1261" s="504"/>
      <c r="M1261" s="504"/>
      <c r="N1261" s="505"/>
      <c r="W1261" s="304"/>
    </row>
    <row r="1262" spans="1:23" ht="12.75" customHeight="1" x14ac:dyDescent="0.2">
      <c r="C1262" s="403"/>
      <c r="D1262" s="407"/>
      <c r="E1262" s="412"/>
      <c r="F1262" s="1026" t="str">
        <f>IF(I1123&lt;&gt;"",HYPERLINK("#" &amp; Q1262,EUConst_MsgDescription),"")</f>
        <v/>
      </c>
      <c r="G1262" s="1004"/>
      <c r="H1262" s="1004"/>
      <c r="I1262" s="1004"/>
      <c r="J1262" s="1004"/>
      <c r="K1262" s="1004"/>
      <c r="L1262" s="1004"/>
      <c r="M1262" s="1004"/>
      <c r="N1262" s="1005"/>
      <c r="P1262" s="26" t="s">
        <v>481</v>
      </c>
      <c r="Q1262" s="477" t="str">
        <f>"#"&amp;ADDRESS(ROW($C$10),COLUMN($C$10))</f>
        <v>#$C$10</v>
      </c>
      <c r="W1262" s="304"/>
    </row>
    <row r="1263" spans="1:23" ht="5.0999999999999996" customHeight="1" x14ac:dyDescent="0.2">
      <c r="C1263" s="403"/>
      <c r="D1263" s="407"/>
      <c r="E1263" s="413"/>
      <c r="F1263" s="1027"/>
      <c r="G1263" s="1027"/>
      <c r="H1263" s="1027"/>
      <c r="I1263" s="1027"/>
      <c r="J1263" s="1027"/>
      <c r="K1263" s="1027"/>
      <c r="L1263" s="1027"/>
      <c r="M1263" s="1027"/>
      <c r="N1263" s="1028"/>
      <c r="P1263" s="301"/>
      <c r="W1263" s="304"/>
    </row>
    <row r="1264" spans="1:23" s="299" customFormat="1" ht="50.1" customHeight="1" x14ac:dyDescent="0.2">
      <c r="A1264" s="298"/>
      <c r="B1264" s="14"/>
      <c r="C1264" s="403"/>
      <c r="D1264" s="413"/>
      <c r="E1264" s="413"/>
      <c r="F1264" s="994"/>
      <c r="G1264" s="995"/>
      <c r="H1264" s="995"/>
      <c r="I1264" s="995"/>
      <c r="J1264" s="995"/>
      <c r="K1264" s="995"/>
      <c r="L1264" s="995"/>
      <c r="M1264" s="995"/>
      <c r="N1264" s="996"/>
      <c r="O1264" s="40"/>
      <c r="P1264" s="305"/>
      <c r="Q1264" s="306"/>
      <c r="R1264" s="306"/>
      <c r="S1264" s="295"/>
      <c r="T1264" s="295"/>
      <c r="U1264" s="306"/>
      <c r="V1264" s="306"/>
      <c r="W1264" s="307" t="b">
        <f>W1258</f>
        <v>0</v>
      </c>
    </row>
    <row r="1265" spans="1:23" ht="5.0999999999999996" customHeight="1" x14ac:dyDescent="0.2">
      <c r="C1265" s="403"/>
      <c r="D1265" s="407"/>
      <c r="E1265" s="404"/>
      <c r="F1265" s="404"/>
      <c r="G1265" s="404"/>
      <c r="H1265" s="404"/>
      <c r="I1265" s="404"/>
      <c r="J1265" s="404"/>
      <c r="K1265" s="404"/>
      <c r="L1265" s="404"/>
      <c r="M1265" s="404"/>
      <c r="N1265" s="405"/>
      <c r="W1265" s="304"/>
    </row>
    <row r="1266" spans="1:23" ht="12.75" customHeight="1" x14ac:dyDescent="0.2">
      <c r="C1266" s="403"/>
      <c r="D1266" s="407"/>
      <c r="E1266" s="412"/>
      <c r="F1266" s="1029" t="str">
        <f>Translations!$B$210</f>
        <v>Reference to external files, if relevant</v>
      </c>
      <c r="G1266" s="1029"/>
      <c r="H1266" s="1029"/>
      <c r="I1266" s="1029"/>
      <c r="J1266" s="1029"/>
      <c r="K1266" s="934"/>
      <c r="L1266" s="934"/>
      <c r="M1266" s="934"/>
      <c r="N1266" s="934"/>
      <c r="W1266" s="307" t="b">
        <f>W1264</f>
        <v>0</v>
      </c>
    </row>
    <row r="1267" spans="1:23" ht="5.0999999999999996" customHeight="1" x14ac:dyDescent="0.2">
      <c r="C1267" s="403"/>
      <c r="D1267" s="407"/>
      <c r="E1267" s="404"/>
      <c r="F1267" s="404"/>
      <c r="G1267" s="404"/>
      <c r="H1267" s="404"/>
      <c r="I1267" s="404"/>
      <c r="J1267" s="404"/>
      <c r="K1267" s="404"/>
      <c r="L1267" s="404"/>
      <c r="M1267" s="404"/>
      <c r="N1267" s="405"/>
      <c r="P1267" s="301"/>
      <c r="V1267" s="306"/>
      <c r="W1267" s="304"/>
    </row>
    <row r="1268" spans="1:23" ht="12.75" customHeight="1" x14ac:dyDescent="0.2">
      <c r="C1268" s="403"/>
      <c r="D1268" s="407" t="s">
        <v>154</v>
      </c>
      <c r="E1268" s="1011" t="str">
        <f>Translations!$B$258</f>
        <v>The hierarchical order has been followed?</v>
      </c>
      <c r="F1268" s="1011"/>
      <c r="G1268" s="1011"/>
      <c r="H1268" s="1012"/>
      <c r="I1268" s="312"/>
      <c r="J1268" s="418" t="str">
        <f>Translations!$B$259</f>
        <v xml:space="preserve"> If not, why?</v>
      </c>
      <c r="K1268" s="977"/>
      <c r="L1268" s="978"/>
      <c r="M1268" s="978"/>
      <c r="N1268" s="984"/>
      <c r="P1268" s="301"/>
      <c r="V1268" s="309" t="b">
        <f>W1266</f>
        <v>0</v>
      </c>
      <c r="W1268" s="310" t="b">
        <f>OR(W1264,AND(I1268&lt;&gt;"",I1268=TRUE))</f>
        <v>0</v>
      </c>
    </row>
    <row r="1269" spans="1:23" ht="5.0999999999999996" customHeight="1" x14ac:dyDescent="0.2">
      <c r="C1269" s="403"/>
      <c r="D1269" s="404"/>
      <c r="E1269" s="508"/>
      <c r="F1269" s="508"/>
      <c r="G1269" s="508"/>
      <c r="H1269" s="508"/>
      <c r="I1269" s="508"/>
      <c r="J1269" s="508"/>
      <c r="K1269" s="508"/>
      <c r="L1269" s="508"/>
      <c r="M1269" s="508"/>
      <c r="N1269" s="509"/>
      <c r="P1269" s="301"/>
      <c r="V1269" s="306"/>
      <c r="W1269" s="304"/>
    </row>
    <row r="1270" spans="1:23" ht="12.75" customHeight="1" x14ac:dyDescent="0.2">
      <c r="C1270" s="403"/>
      <c r="D1270" s="421"/>
      <c r="E1270" s="421"/>
      <c r="F1270" s="1013" t="str">
        <f>Translations!$B$264</f>
        <v>Further details on any deviation from the hierarchy</v>
      </c>
      <c r="G1270" s="1013"/>
      <c r="H1270" s="1013"/>
      <c r="I1270" s="1013"/>
      <c r="J1270" s="1013"/>
      <c r="K1270" s="1013"/>
      <c r="L1270" s="1013"/>
      <c r="M1270" s="1013"/>
      <c r="N1270" s="1014"/>
      <c r="P1270" s="301"/>
      <c r="V1270" s="306"/>
      <c r="W1270" s="304"/>
    </row>
    <row r="1271" spans="1:23" ht="25.5" customHeight="1" x14ac:dyDescent="0.2">
      <c r="C1271" s="403"/>
      <c r="D1271" s="421"/>
      <c r="E1271" s="421"/>
      <c r="F1271" s="994"/>
      <c r="G1271" s="995"/>
      <c r="H1271" s="995"/>
      <c r="I1271" s="995"/>
      <c r="J1271" s="995"/>
      <c r="K1271" s="995"/>
      <c r="L1271" s="995"/>
      <c r="M1271" s="995"/>
      <c r="N1271" s="996"/>
      <c r="P1271" s="301"/>
      <c r="V1271" s="306"/>
      <c r="W1271" s="307" t="b">
        <f>W1268</f>
        <v>0</v>
      </c>
    </row>
    <row r="1272" spans="1:23" ht="5.0999999999999996" customHeight="1" x14ac:dyDescent="0.2">
      <c r="C1272" s="403"/>
      <c r="D1272" s="404"/>
      <c r="E1272" s="508"/>
      <c r="F1272" s="508"/>
      <c r="G1272" s="508"/>
      <c r="H1272" s="508"/>
      <c r="I1272" s="508"/>
      <c r="J1272" s="508"/>
      <c r="K1272" s="508"/>
      <c r="L1272" s="508"/>
      <c r="M1272" s="508"/>
      <c r="N1272" s="509"/>
      <c r="P1272" s="301"/>
      <c r="V1272" s="306"/>
      <c r="W1272" s="304"/>
    </row>
    <row r="1273" spans="1:23" ht="12.75" customHeight="1" x14ac:dyDescent="0.2">
      <c r="C1273" s="403"/>
      <c r="D1273" s="407" t="s">
        <v>155</v>
      </c>
      <c r="E1273" s="1047" t="str">
        <f>Translations!$B$363</f>
        <v>Description of the methodology for determination of the relevant attributable emission factors in accordance with sections 10.1.2. and 10.1.3. of Annex VII (FAR).</v>
      </c>
      <c r="F1273" s="1047"/>
      <c r="G1273" s="1047"/>
      <c r="H1273" s="1047"/>
      <c r="I1273" s="1047"/>
      <c r="J1273" s="1047"/>
      <c r="K1273" s="1047"/>
      <c r="L1273" s="1047"/>
      <c r="M1273" s="1047"/>
      <c r="N1273" s="1049"/>
      <c r="P1273" s="301"/>
      <c r="V1273" s="306"/>
      <c r="W1273" s="304"/>
    </row>
    <row r="1274" spans="1:23" ht="5.0999999999999996" customHeight="1" x14ac:dyDescent="0.2">
      <c r="C1274" s="403"/>
      <c r="D1274" s="404"/>
      <c r="E1274" s="408"/>
      <c r="F1274" s="503"/>
      <c r="G1274" s="504"/>
      <c r="H1274" s="504"/>
      <c r="I1274" s="504"/>
      <c r="J1274" s="504"/>
      <c r="K1274" s="504"/>
      <c r="L1274" s="504"/>
      <c r="M1274" s="504"/>
      <c r="N1274" s="505"/>
      <c r="W1274" s="304"/>
    </row>
    <row r="1275" spans="1:23" ht="12.75" customHeight="1" x14ac:dyDescent="0.2">
      <c r="C1275" s="403"/>
      <c r="D1275" s="407"/>
      <c r="E1275" s="412"/>
      <c r="F1275" s="1026" t="str">
        <f>IF(I1123&lt;&gt;"",HYPERLINK("#" &amp; Q1275,EUConst_MsgDescription),"")</f>
        <v/>
      </c>
      <c r="G1275" s="1004"/>
      <c r="H1275" s="1004"/>
      <c r="I1275" s="1004"/>
      <c r="J1275" s="1004"/>
      <c r="K1275" s="1004"/>
      <c r="L1275" s="1004"/>
      <c r="M1275" s="1004"/>
      <c r="N1275" s="1005"/>
      <c r="P1275" s="26" t="s">
        <v>481</v>
      </c>
      <c r="Q1275" s="477" t="str">
        <f>"#"&amp;ADDRESS(ROW($C$10),COLUMN($C$10))</f>
        <v>#$C$10</v>
      </c>
      <c r="W1275" s="304"/>
    </row>
    <row r="1276" spans="1:23" ht="5.0999999999999996" customHeight="1" x14ac:dyDescent="0.2">
      <c r="C1276" s="403"/>
      <c r="D1276" s="407"/>
      <c r="E1276" s="413"/>
      <c r="F1276" s="1027"/>
      <c r="G1276" s="1027"/>
      <c r="H1276" s="1027"/>
      <c r="I1276" s="1027"/>
      <c r="J1276" s="1027"/>
      <c r="K1276" s="1027"/>
      <c r="L1276" s="1027"/>
      <c r="M1276" s="1027"/>
      <c r="N1276" s="1028"/>
      <c r="P1276" s="301"/>
      <c r="W1276" s="304"/>
    </row>
    <row r="1277" spans="1:23" s="299" customFormat="1" ht="50.1" customHeight="1" x14ac:dyDescent="0.2">
      <c r="A1277" s="298"/>
      <c r="B1277" s="14"/>
      <c r="C1277" s="403"/>
      <c r="D1277" s="421"/>
      <c r="E1277" s="422"/>
      <c r="F1277" s="994"/>
      <c r="G1277" s="995"/>
      <c r="H1277" s="995"/>
      <c r="I1277" s="995"/>
      <c r="J1277" s="995"/>
      <c r="K1277" s="995"/>
      <c r="L1277" s="995"/>
      <c r="M1277" s="995"/>
      <c r="N1277" s="996"/>
      <c r="O1277" s="40"/>
      <c r="P1277" s="322"/>
      <c r="Q1277" s="295"/>
      <c r="R1277" s="306"/>
      <c r="S1277" s="295"/>
      <c r="T1277" s="295"/>
      <c r="U1277" s="306"/>
      <c r="V1277" s="306"/>
      <c r="W1277" s="307" t="b">
        <f>W1266</f>
        <v>0</v>
      </c>
    </row>
    <row r="1278" spans="1:23" ht="5.0999999999999996" customHeight="1" x14ac:dyDescent="0.2">
      <c r="C1278" s="403"/>
      <c r="D1278" s="407"/>
      <c r="E1278" s="404"/>
      <c r="F1278" s="404"/>
      <c r="G1278" s="404"/>
      <c r="H1278" s="404"/>
      <c r="I1278" s="404"/>
      <c r="J1278" s="404"/>
      <c r="K1278" s="404"/>
      <c r="L1278" s="404"/>
      <c r="M1278" s="404"/>
      <c r="N1278" s="405"/>
      <c r="W1278" s="304"/>
    </row>
    <row r="1279" spans="1:23" ht="12.75" customHeight="1" x14ac:dyDescent="0.2">
      <c r="C1279" s="403"/>
      <c r="D1279" s="407"/>
      <c r="E1279" s="412"/>
      <c r="F1279" s="1029" t="str">
        <f>Translations!$B$210</f>
        <v>Reference to external files, if relevant</v>
      </c>
      <c r="G1279" s="1029"/>
      <c r="H1279" s="1029"/>
      <c r="I1279" s="1029"/>
      <c r="J1279" s="1029"/>
      <c r="K1279" s="934"/>
      <c r="L1279" s="934"/>
      <c r="M1279" s="934"/>
      <c r="N1279" s="934"/>
      <c r="W1279" s="307" t="b">
        <f>W1277</f>
        <v>0</v>
      </c>
    </row>
    <row r="1280" spans="1:23" ht="5.0999999999999996" customHeight="1" x14ac:dyDescent="0.2">
      <c r="C1280" s="403"/>
      <c r="D1280" s="404"/>
      <c r="E1280" s="508"/>
      <c r="F1280" s="508"/>
      <c r="G1280" s="508"/>
      <c r="H1280" s="508"/>
      <c r="I1280" s="508"/>
      <c r="J1280" s="508"/>
      <c r="K1280" s="508"/>
      <c r="L1280" s="508"/>
      <c r="M1280" s="508"/>
      <c r="N1280" s="509"/>
      <c r="P1280" s="301"/>
      <c r="R1280" s="306"/>
      <c r="V1280" s="306"/>
      <c r="W1280" s="304"/>
    </row>
    <row r="1281" spans="3:23" s="294" customFormat="1" ht="12.75" customHeight="1" x14ac:dyDescent="0.2">
      <c r="C1281" s="403"/>
      <c r="D1281" s="407" t="s">
        <v>156</v>
      </c>
      <c r="E1281" s="1047" t="str">
        <f>Translations!$B$366</f>
        <v>Are measurable heat flows imported from sub-installations producing pulp relevant?</v>
      </c>
      <c r="F1281" s="1047"/>
      <c r="G1281" s="1047"/>
      <c r="H1281" s="1047"/>
      <c r="I1281" s="1047"/>
      <c r="J1281" s="1047"/>
      <c r="K1281" s="1047"/>
      <c r="L1281" s="1047"/>
      <c r="M1281" s="1048"/>
      <c r="N1281" s="1048"/>
      <c r="O1281" s="40"/>
      <c r="P1281" s="301"/>
      <c r="Q1281" s="295"/>
      <c r="R1281" s="306"/>
      <c r="S1281" s="295"/>
      <c r="T1281" s="295"/>
      <c r="U1281" s="295"/>
      <c r="V1281" s="306"/>
      <c r="W1281" s="307" t="b">
        <f>W1279</f>
        <v>0</v>
      </c>
    </row>
    <row r="1282" spans="3:23" s="294" customFormat="1" ht="5.0999999999999996" customHeight="1" x14ac:dyDescent="0.2">
      <c r="C1282" s="403"/>
      <c r="D1282" s="404"/>
      <c r="E1282" s="508"/>
      <c r="F1282" s="508"/>
      <c r="G1282" s="508"/>
      <c r="H1282" s="508"/>
      <c r="I1282" s="508"/>
      <c r="J1282" s="508"/>
      <c r="K1282" s="508"/>
      <c r="L1282" s="508"/>
      <c r="M1282" s="508"/>
      <c r="N1282" s="509"/>
      <c r="O1282" s="40"/>
      <c r="P1282" s="301"/>
      <c r="Q1282" s="295"/>
      <c r="R1282" s="306"/>
      <c r="S1282" s="295"/>
      <c r="T1282" s="295"/>
      <c r="U1282" s="295"/>
      <c r="V1282" s="306"/>
      <c r="W1282" s="304"/>
    </row>
    <row r="1283" spans="3:23" s="294" customFormat="1" ht="12.75" customHeight="1" x14ac:dyDescent="0.2">
      <c r="C1283" s="403"/>
      <c r="D1283" s="404"/>
      <c r="E1283" s="404"/>
      <c r="F1283" s="1013" t="str">
        <f>Translations!$B$257</f>
        <v>Description of the methodology applied</v>
      </c>
      <c r="G1283" s="1013"/>
      <c r="H1283" s="1013"/>
      <c r="I1283" s="1013"/>
      <c r="J1283" s="1013"/>
      <c r="K1283" s="1013"/>
      <c r="L1283" s="1013"/>
      <c r="M1283" s="1013"/>
      <c r="N1283" s="1014"/>
      <c r="O1283" s="40"/>
      <c r="P1283" s="301"/>
      <c r="Q1283" s="295"/>
      <c r="R1283" s="306"/>
      <c r="S1283" s="295"/>
      <c r="T1283" s="295"/>
      <c r="U1283" s="295"/>
      <c r="V1283" s="306"/>
      <c r="W1283" s="304"/>
    </row>
    <row r="1284" spans="3:23" s="294" customFormat="1" ht="5.0999999999999996" customHeight="1" x14ac:dyDescent="0.2">
      <c r="C1284" s="403"/>
      <c r="D1284" s="404"/>
      <c r="E1284" s="508"/>
      <c r="F1284" s="508"/>
      <c r="G1284" s="508"/>
      <c r="H1284" s="508"/>
      <c r="I1284" s="508"/>
      <c r="J1284" s="508"/>
      <c r="K1284" s="508"/>
      <c r="L1284" s="508"/>
      <c r="M1284" s="508"/>
      <c r="N1284" s="509"/>
      <c r="O1284" s="40"/>
      <c r="P1284" s="301"/>
      <c r="Q1284" s="295"/>
      <c r="R1284" s="306"/>
      <c r="S1284" s="295"/>
      <c r="T1284" s="295"/>
      <c r="U1284" s="295"/>
      <c r="V1284" s="306"/>
      <c r="W1284" s="304"/>
    </row>
    <row r="1285" spans="3:23" s="294" customFormat="1" ht="12.75" customHeight="1" x14ac:dyDescent="0.2">
      <c r="C1285" s="403"/>
      <c r="D1285" s="407"/>
      <c r="E1285" s="412"/>
      <c r="F1285" s="1026" t="str">
        <f>IF(I1123&lt;&gt;"",HYPERLINK("#" &amp; Q1285,EUConst_MsgDescription),"")</f>
        <v/>
      </c>
      <c r="G1285" s="1004"/>
      <c r="H1285" s="1004"/>
      <c r="I1285" s="1004"/>
      <c r="J1285" s="1004"/>
      <c r="K1285" s="1004"/>
      <c r="L1285" s="1004"/>
      <c r="M1285" s="1004"/>
      <c r="N1285" s="1005"/>
      <c r="O1285" s="40"/>
      <c r="P1285" s="26" t="s">
        <v>481</v>
      </c>
      <c r="Q1285" s="477" t="str">
        <f>"#"&amp;ADDRESS(ROW($C$10),COLUMN($C$10))</f>
        <v>#$C$10</v>
      </c>
      <c r="R1285" s="295"/>
      <c r="S1285" s="295"/>
      <c r="T1285" s="295"/>
      <c r="U1285" s="295"/>
      <c r="V1285" s="295"/>
      <c r="W1285" s="304"/>
    </row>
    <row r="1286" spans="3:23" s="294" customFormat="1" ht="5.0999999999999996" customHeight="1" x14ac:dyDescent="0.2">
      <c r="C1286" s="403"/>
      <c r="D1286" s="407"/>
      <c r="E1286" s="413"/>
      <c r="F1286" s="1027"/>
      <c r="G1286" s="1027"/>
      <c r="H1286" s="1027"/>
      <c r="I1286" s="1027"/>
      <c r="J1286" s="1027"/>
      <c r="K1286" s="1027"/>
      <c r="L1286" s="1027"/>
      <c r="M1286" s="1027"/>
      <c r="N1286" s="1028"/>
      <c r="O1286" s="40"/>
      <c r="P1286" s="301"/>
      <c r="Q1286" s="295"/>
      <c r="R1286" s="295"/>
      <c r="S1286" s="295"/>
      <c r="T1286" s="295"/>
      <c r="U1286" s="295"/>
      <c r="V1286" s="295"/>
      <c r="W1286" s="304"/>
    </row>
    <row r="1287" spans="3:23" s="294" customFormat="1" ht="50.1" customHeight="1" thickBot="1" x14ac:dyDescent="0.25">
      <c r="C1287" s="403"/>
      <c r="D1287" s="404"/>
      <c r="E1287" s="404"/>
      <c r="F1287" s="994"/>
      <c r="G1287" s="995"/>
      <c r="H1287" s="995"/>
      <c r="I1287" s="995"/>
      <c r="J1287" s="995"/>
      <c r="K1287" s="995"/>
      <c r="L1287" s="995"/>
      <c r="M1287" s="995"/>
      <c r="N1287" s="996"/>
      <c r="O1287" s="40"/>
      <c r="P1287" s="301"/>
      <c r="Q1287" s="295"/>
      <c r="R1287" s="306"/>
      <c r="S1287" s="295"/>
      <c r="T1287" s="295"/>
      <c r="U1287" s="295"/>
      <c r="V1287" s="306"/>
      <c r="W1287" s="323" t="b">
        <f>OR(W1281,AND(M1281&lt;&gt;"",M1281=FALSE))</f>
        <v>0</v>
      </c>
    </row>
    <row r="1288" spans="3:23" s="294" customFormat="1" ht="5.0999999999999996" customHeight="1" x14ac:dyDescent="0.2">
      <c r="C1288" s="403"/>
      <c r="D1288" s="407"/>
      <c r="E1288" s="404"/>
      <c r="F1288" s="404"/>
      <c r="G1288" s="404"/>
      <c r="H1288" s="404"/>
      <c r="I1288" s="404"/>
      <c r="J1288" s="404"/>
      <c r="K1288" s="404"/>
      <c r="L1288" s="404"/>
      <c r="M1288" s="404"/>
      <c r="N1288" s="405"/>
      <c r="O1288" s="40"/>
      <c r="P1288" s="295"/>
      <c r="Q1288" s="295"/>
      <c r="R1288" s="295"/>
      <c r="S1288" s="295"/>
      <c r="T1288" s="295"/>
      <c r="U1288" s="295"/>
      <c r="V1288" s="295"/>
      <c r="W1288" s="295"/>
    </row>
    <row r="1289" spans="3:23" s="294" customFormat="1" ht="5.0999999999999996" customHeight="1" x14ac:dyDescent="0.2">
      <c r="C1289" s="400"/>
      <c r="D1289" s="416"/>
      <c r="E1289" s="401"/>
      <c r="F1289" s="401"/>
      <c r="G1289" s="401"/>
      <c r="H1289" s="401"/>
      <c r="I1289" s="401"/>
      <c r="J1289" s="401"/>
      <c r="K1289" s="401"/>
      <c r="L1289" s="401"/>
      <c r="M1289" s="401"/>
      <c r="N1289" s="402"/>
      <c r="O1289" s="40"/>
      <c r="P1289" s="295"/>
      <c r="Q1289" s="295"/>
      <c r="R1289" s="295"/>
      <c r="S1289" s="295"/>
      <c r="T1289" s="295"/>
      <c r="U1289" s="295"/>
      <c r="V1289" s="295"/>
      <c r="W1289" s="295"/>
    </row>
    <row r="1290" spans="3:23" s="294" customFormat="1" ht="12.75" customHeight="1" x14ac:dyDescent="0.2">
      <c r="C1290" s="403"/>
      <c r="D1290" s="406" t="s">
        <v>997</v>
      </c>
      <c r="E1290" s="1045" t="str">
        <f>Translations!$B$367</f>
        <v>Waste gas balance for this sub-installation</v>
      </c>
      <c r="F1290" s="1045"/>
      <c r="G1290" s="1045"/>
      <c r="H1290" s="1045"/>
      <c r="I1290" s="1045"/>
      <c r="J1290" s="1045"/>
      <c r="K1290" s="1045"/>
      <c r="L1290" s="1045"/>
      <c r="M1290" s="1045"/>
      <c r="N1290" s="1046"/>
      <c r="O1290" s="40"/>
      <c r="P1290" s="295"/>
      <c r="Q1290" s="295"/>
      <c r="R1290" s="295"/>
      <c r="S1290" s="295"/>
      <c r="T1290" s="295"/>
      <c r="U1290" s="295"/>
      <c r="V1290" s="295"/>
      <c r="W1290" s="295"/>
    </row>
    <row r="1291" spans="3:23" s="294" customFormat="1" ht="12.75" customHeight="1" x14ac:dyDescent="0.2">
      <c r="C1291" s="403"/>
      <c r="D1291" s="407" t="s">
        <v>152</v>
      </c>
      <c r="E1291" s="1047" t="str">
        <f>Translations!$B$370</f>
        <v>Are waste gases relevant for this sub-installation?</v>
      </c>
      <c r="F1291" s="1047"/>
      <c r="G1291" s="1047"/>
      <c r="H1291" s="1047"/>
      <c r="I1291" s="1047"/>
      <c r="J1291" s="1047"/>
      <c r="K1291" s="1047"/>
      <c r="L1291" s="1047"/>
      <c r="M1291" s="1048"/>
      <c r="N1291" s="1048"/>
      <c r="O1291" s="40"/>
      <c r="P1291" s="295"/>
      <c r="Q1291" s="295"/>
      <c r="R1291" s="295"/>
      <c r="S1291" s="295"/>
      <c r="T1291" s="295"/>
      <c r="U1291" s="295"/>
      <c r="V1291" s="295"/>
      <c r="W1291" s="295"/>
    </row>
    <row r="1292" spans="3:23" s="294" customFormat="1" ht="12.75" customHeight="1" x14ac:dyDescent="0.2">
      <c r="C1292" s="403"/>
      <c r="D1292" s="407"/>
      <c r="E1292" s="404"/>
      <c r="F1292" s="404"/>
      <c r="G1292" s="404"/>
      <c r="H1292" s="404"/>
      <c r="I1292" s="404"/>
      <c r="J1292" s="972" t="str">
        <f>IF(I1123="","",IF(AND(M1291&lt;&gt;"",M1291=FALSE),HYPERLINK(Q1292,EUconst_MsgGoOn),""))</f>
        <v/>
      </c>
      <c r="K1292" s="973"/>
      <c r="L1292" s="973"/>
      <c r="M1292" s="973"/>
      <c r="N1292" s="974"/>
      <c r="O1292" s="40"/>
      <c r="P1292" s="26" t="s">
        <v>481</v>
      </c>
      <c r="Q1292" s="477" t="str">
        <f>"#JUMP_F"&amp;P1123+1</f>
        <v>#JUMP_F7</v>
      </c>
      <c r="R1292" s="295"/>
      <c r="S1292" s="295"/>
      <c r="T1292" s="295"/>
      <c r="U1292" s="295"/>
      <c r="V1292" s="295"/>
      <c r="W1292" s="295"/>
    </row>
    <row r="1293" spans="3:23" s="294" customFormat="1" ht="5.0999999999999996" customHeight="1" x14ac:dyDescent="0.2">
      <c r="C1293" s="403"/>
      <c r="D1293" s="407"/>
      <c r="E1293" s="404"/>
      <c r="F1293" s="404"/>
      <c r="G1293" s="404"/>
      <c r="H1293" s="404"/>
      <c r="I1293" s="404"/>
      <c r="J1293" s="404"/>
      <c r="K1293" s="404"/>
      <c r="L1293" s="404"/>
      <c r="M1293" s="404"/>
      <c r="N1293" s="405"/>
      <c r="O1293" s="40"/>
      <c r="P1293" s="295"/>
      <c r="Q1293" s="295"/>
      <c r="R1293" s="295"/>
      <c r="S1293" s="295"/>
      <c r="T1293" s="295"/>
      <c r="U1293" s="295"/>
      <c r="V1293" s="295"/>
      <c r="W1293" s="295"/>
    </row>
    <row r="1294" spans="3:23" s="294" customFormat="1" ht="12.75" customHeight="1" x14ac:dyDescent="0.2">
      <c r="C1294" s="403"/>
      <c r="D1294" s="407" t="s">
        <v>153</v>
      </c>
      <c r="E1294" s="1047" t="str">
        <f>Translations!$B$249</f>
        <v>Information on the methodology applied</v>
      </c>
      <c r="F1294" s="1047"/>
      <c r="G1294" s="1047"/>
      <c r="H1294" s="1047"/>
      <c r="I1294" s="1047"/>
      <c r="J1294" s="1047"/>
      <c r="K1294" s="1047"/>
      <c r="L1294" s="1047"/>
      <c r="M1294" s="1047"/>
      <c r="N1294" s="1049"/>
      <c r="O1294" s="40"/>
      <c r="P1294" s="295"/>
      <c r="Q1294" s="295"/>
      <c r="R1294" s="295"/>
      <c r="S1294" s="295"/>
      <c r="T1294" s="295"/>
      <c r="U1294" s="295"/>
      <c r="V1294" s="295"/>
      <c r="W1294" s="295"/>
    </row>
    <row r="1295" spans="3:23" s="294" customFormat="1" ht="25.5" customHeight="1" thickBot="1" x14ac:dyDescent="0.25">
      <c r="C1295" s="403"/>
      <c r="D1295" s="404"/>
      <c r="E1295" s="404"/>
      <c r="F1295" s="426"/>
      <c r="G1295" s="404"/>
      <c r="H1295" s="404"/>
      <c r="I1295" s="1044" t="str">
        <f>Translations!$B$254</f>
        <v>Data source</v>
      </c>
      <c r="J1295" s="1044"/>
      <c r="K1295" s="1044" t="str">
        <f>Translations!$B$255</f>
        <v>Other data source (if applicable)</v>
      </c>
      <c r="L1295" s="1044"/>
      <c r="M1295" s="1044" t="str">
        <f>Translations!$B$255</f>
        <v>Other data source (if applicable)</v>
      </c>
      <c r="N1295" s="1044"/>
      <c r="O1295" s="40"/>
      <c r="P1295" s="295"/>
      <c r="Q1295" s="295"/>
      <c r="R1295" s="295"/>
      <c r="S1295" s="295"/>
      <c r="T1295" s="295"/>
      <c r="U1295" s="295"/>
      <c r="V1295" s="295"/>
      <c r="W1295" s="295" t="s">
        <v>457</v>
      </c>
    </row>
    <row r="1296" spans="3:23" s="294" customFormat="1" ht="12.75" customHeight="1" x14ac:dyDescent="0.2">
      <c r="C1296" s="403"/>
      <c r="D1296" s="407"/>
      <c r="E1296" s="412" t="s">
        <v>908</v>
      </c>
      <c r="F1296" s="1030" t="str">
        <f>Translations!$B$374</f>
        <v>Waste gases produced</v>
      </c>
      <c r="G1296" s="1030"/>
      <c r="H1296" s="1031"/>
      <c r="I1296" s="1032"/>
      <c r="J1296" s="1033"/>
      <c r="K1296" s="1034"/>
      <c r="L1296" s="1035"/>
      <c r="M1296" s="1034"/>
      <c r="N1296" s="1036"/>
      <c r="O1296" s="40"/>
      <c r="P1296" s="295"/>
      <c r="Q1296" s="295"/>
      <c r="R1296" s="295"/>
      <c r="S1296" s="295"/>
      <c r="T1296" s="295"/>
      <c r="U1296" s="295"/>
      <c r="V1296" s="295"/>
      <c r="W1296" s="302" t="b">
        <f>AND(M1291&lt;&gt;"",M1291=FALSE)</f>
        <v>0</v>
      </c>
    </row>
    <row r="1297" spans="3:23" s="294" customFormat="1" ht="12.75" customHeight="1" x14ac:dyDescent="0.2">
      <c r="C1297" s="403"/>
      <c r="D1297" s="407"/>
      <c r="E1297" s="412" t="s">
        <v>909</v>
      </c>
      <c r="F1297" s="1037" t="str">
        <f>Translations!$B$256</f>
        <v>Energy content</v>
      </c>
      <c r="G1297" s="1037"/>
      <c r="H1297" s="1038"/>
      <c r="I1297" s="1039"/>
      <c r="J1297" s="1040"/>
      <c r="K1297" s="1041"/>
      <c r="L1297" s="1042"/>
      <c r="M1297" s="1041"/>
      <c r="N1297" s="1043"/>
      <c r="O1297" s="40"/>
      <c r="P1297" s="295"/>
      <c r="Q1297" s="295"/>
      <c r="R1297" s="295"/>
      <c r="S1297" s="295"/>
      <c r="T1297" s="295"/>
      <c r="U1297" s="295"/>
      <c r="V1297" s="295"/>
      <c r="W1297" s="303" t="b">
        <f>W1296</f>
        <v>0</v>
      </c>
    </row>
    <row r="1298" spans="3:23" s="294" customFormat="1" ht="12.75" customHeight="1" x14ac:dyDescent="0.2">
      <c r="C1298" s="403"/>
      <c r="D1298" s="407"/>
      <c r="E1298" s="412" t="s">
        <v>910</v>
      </c>
      <c r="F1298" s="1019" t="str">
        <f>Translations!$B$375</f>
        <v>Emission factor</v>
      </c>
      <c r="G1298" s="1019"/>
      <c r="H1298" s="1020"/>
      <c r="I1298" s="1021"/>
      <c r="J1298" s="1022"/>
      <c r="K1298" s="1023"/>
      <c r="L1298" s="1024"/>
      <c r="M1298" s="1023"/>
      <c r="N1298" s="1025"/>
      <c r="O1298" s="40"/>
      <c r="P1298" s="295"/>
      <c r="Q1298" s="295"/>
      <c r="R1298" s="295"/>
      <c r="S1298" s="295"/>
      <c r="T1298" s="295"/>
      <c r="U1298" s="295"/>
      <c r="V1298" s="295"/>
      <c r="W1298" s="303" t="b">
        <f>W1297</f>
        <v>0</v>
      </c>
    </row>
    <row r="1299" spans="3:23" s="294" customFormat="1" ht="12.75" customHeight="1" x14ac:dyDescent="0.2">
      <c r="C1299" s="403"/>
      <c r="D1299" s="407"/>
      <c r="E1299" s="412" t="s">
        <v>911</v>
      </c>
      <c r="F1299" s="1030" t="str">
        <f>Translations!$B$376</f>
        <v>Waste gases consumed</v>
      </c>
      <c r="G1299" s="1030"/>
      <c r="H1299" s="1031"/>
      <c r="I1299" s="1032"/>
      <c r="J1299" s="1033"/>
      <c r="K1299" s="1034"/>
      <c r="L1299" s="1035"/>
      <c r="M1299" s="1034"/>
      <c r="N1299" s="1036"/>
      <c r="O1299" s="40"/>
      <c r="P1299" s="295"/>
      <c r="Q1299" s="295"/>
      <c r="R1299" s="295"/>
      <c r="S1299" s="295"/>
      <c r="T1299" s="295"/>
      <c r="U1299" s="295"/>
      <c r="V1299" s="295"/>
      <c r="W1299" s="303" t="b">
        <f t="shared" ref="W1299:W1310" si="5">W1298</f>
        <v>0</v>
      </c>
    </row>
    <row r="1300" spans="3:23" s="294" customFormat="1" ht="12.75" customHeight="1" x14ac:dyDescent="0.2">
      <c r="C1300" s="403"/>
      <c r="D1300" s="407"/>
      <c r="E1300" s="412" t="s">
        <v>912</v>
      </c>
      <c r="F1300" s="1037" t="str">
        <f>Translations!$B$256</f>
        <v>Energy content</v>
      </c>
      <c r="G1300" s="1037"/>
      <c r="H1300" s="1038"/>
      <c r="I1300" s="1039"/>
      <c r="J1300" s="1040"/>
      <c r="K1300" s="1041"/>
      <c r="L1300" s="1042"/>
      <c r="M1300" s="1041"/>
      <c r="N1300" s="1043"/>
      <c r="O1300" s="40"/>
      <c r="P1300" s="295"/>
      <c r="Q1300" s="295"/>
      <c r="R1300" s="295"/>
      <c r="S1300" s="295"/>
      <c r="T1300" s="295"/>
      <c r="U1300" s="295"/>
      <c r="V1300" s="295"/>
      <c r="W1300" s="303" t="b">
        <f t="shared" si="5"/>
        <v>0</v>
      </c>
    </row>
    <row r="1301" spans="3:23" s="294" customFormat="1" ht="12.75" customHeight="1" x14ac:dyDescent="0.2">
      <c r="C1301" s="403"/>
      <c r="D1301" s="407"/>
      <c r="E1301" s="412" t="s">
        <v>913</v>
      </c>
      <c r="F1301" s="1019" t="str">
        <f>Translations!$B$375</f>
        <v>Emission factor</v>
      </c>
      <c r="G1301" s="1019"/>
      <c r="H1301" s="1020"/>
      <c r="I1301" s="1021"/>
      <c r="J1301" s="1022"/>
      <c r="K1301" s="1023"/>
      <c r="L1301" s="1024"/>
      <c r="M1301" s="1023"/>
      <c r="N1301" s="1025"/>
      <c r="O1301" s="40"/>
      <c r="P1301" s="295"/>
      <c r="Q1301" s="295"/>
      <c r="R1301" s="295"/>
      <c r="S1301" s="295"/>
      <c r="T1301" s="295"/>
      <c r="U1301" s="295"/>
      <c r="V1301" s="295"/>
      <c r="W1301" s="303" t="b">
        <f t="shared" si="5"/>
        <v>0</v>
      </c>
    </row>
    <row r="1302" spans="3:23" s="294" customFormat="1" ht="12.75" customHeight="1" x14ac:dyDescent="0.2">
      <c r="C1302" s="403"/>
      <c r="D1302" s="407"/>
      <c r="E1302" s="412" t="s">
        <v>914</v>
      </c>
      <c r="F1302" s="1030" t="str">
        <f>Translations!$B$377</f>
        <v>Waste gases flared (not safety flaring)</v>
      </c>
      <c r="G1302" s="1030"/>
      <c r="H1302" s="1031"/>
      <c r="I1302" s="1032"/>
      <c r="J1302" s="1033"/>
      <c r="K1302" s="1034"/>
      <c r="L1302" s="1035"/>
      <c r="M1302" s="1034"/>
      <c r="N1302" s="1036"/>
      <c r="O1302" s="40"/>
      <c r="P1302" s="295"/>
      <c r="Q1302" s="295"/>
      <c r="R1302" s="295"/>
      <c r="S1302" s="295"/>
      <c r="T1302" s="295"/>
      <c r="U1302" s="295"/>
      <c r="V1302" s="295"/>
      <c r="W1302" s="303" t="b">
        <f t="shared" si="5"/>
        <v>0</v>
      </c>
    </row>
    <row r="1303" spans="3:23" s="294" customFormat="1" ht="12.75" customHeight="1" x14ac:dyDescent="0.2">
      <c r="C1303" s="403"/>
      <c r="D1303" s="407"/>
      <c r="E1303" s="412" t="s">
        <v>915</v>
      </c>
      <c r="F1303" s="1037" t="str">
        <f>Translations!$B$256</f>
        <v>Energy content</v>
      </c>
      <c r="G1303" s="1037"/>
      <c r="H1303" s="1038"/>
      <c r="I1303" s="1039"/>
      <c r="J1303" s="1040"/>
      <c r="K1303" s="1041"/>
      <c r="L1303" s="1042"/>
      <c r="M1303" s="1041"/>
      <c r="N1303" s="1043"/>
      <c r="O1303" s="40"/>
      <c r="P1303" s="295"/>
      <c r="Q1303" s="295"/>
      <c r="R1303" s="295"/>
      <c r="S1303" s="295"/>
      <c r="T1303" s="295"/>
      <c r="U1303" s="295"/>
      <c r="V1303" s="295"/>
      <c r="W1303" s="303" t="b">
        <f t="shared" si="5"/>
        <v>0</v>
      </c>
    </row>
    <row r="1304" spans="3:23" s="294" customFormat="1" ht="12.75" customHeight="1" x14ac:dyDescent="0.2">
      <c r="C1304" s="403"/>
      <c r="D1304" s="407"/>
      <c r="E1304" s="412" t="s">
        <v>916</v>
      </c>
      <c r="F1304" s="1019" t="str">
        <f>Translations!$B$375</f>
        <v>Emission factor</v>
      </c>
      <c r="G1304" s="1019"/>
      <c r="H1304" s="1020"/>
      <c r="I1304" s="1021"/>
      <c r="J1304" s="1022"/>
      <c r="K1304" s="1023"/>
      <c r="L1304" s="1024"/>
      <c r="M1304" s="1023"/>
      <c r="N1304" s="1025"/>
      <c r="O1304" s="40"/>
      <c r="P1304" s="295"/>
      <c r="Q1304" s="295"/>
      <c r="R1304" s="295"/>
      <c r="S1304" s="295"/>
      <c r="T1304" s="295"/>
      <c r="U1304" s="295"/>
      <c r="V1304" s="295"/>
      <c r="W1304" s="303" t="b">
        <f t="shared" si="5"/>
        <v>0</v>
      </c>
    </row>
    <row r="1305" spans="3:23" s="294" customFormat="1" ht="12.75" customHeight="1" x14ac:dyDescent="0.2">
      <c r="C1305" s="403"/>
      <c r="D1305" s="407"/>
      <c r="E1305" s="412" t="s">
        <v>917</v>
      </c>
      <c r="F1305" s="1030" t="str">
        <f>Translations!$B$378</f>
        <v>Waste gases imported</v>
      </c>
      <c r="G1305" s="1030"/>
      <c r="H1305" s="1031"/>
      <c r="I1305" s="1032"/>
      <c r="J1305" s="1033"/>
      <c r="K1305" s="1034"/>
      <c r="L1305" s="1035"/>
      <c r="M1305" s="1034"/>
      <c r="N1305" s="1036"/>
      <c r="O1305" s="40"/>
      <c r="P1305" s="295"/>
      <c r="Q1305" s="295"/>
      <c r="R1305" s="295"/>
      <c r="S1305" s="295"/>
      <c r="T1305" s="295"/>
      <c r="U1305" s="295"/>
      <c r="V1305" s="295"/>
      <c r="W1305" s="303" t="b">
        <f t="shared" si="5"/>
        <v>0</v>
      </c>
    </row>
    <row r="1306" spans="3:23" s="294" customFormat="1" ht="12.75" customHeight="1" x14ac:dyDescent="0.2">
      <c r="C1306" s="403"/>
      <c r="D1306" s="407"/>
      <c r="E1306" s="412" t="s">
        <v>918</v>
      </c>
      <c r="F1306" s="1037" t="str">
        <f>Translations!$B$256</f>
        <v>Energy content</v>
      </c>
      <c r="G1306" s="1037"/>
      <c r="H1306" s="1038"/>
      <c r="I1306" s="1039"/>
      <c r="J1306" s="1040"/>
      <c r="K1306" s="1041"/>
      <c r="L1306" s="1042"/>
      <c r="M1306" s="1041"/>
      <c r="N1306" s="1043"/>
      <c r="O1306" s="40"/>
      <c r="P1306" s="295"/>
      <c r="Q1306" s="295"/>
      <c r="R1306" s="295"/>
      <c r="S1306" s="295"/>
      <c r="T1306" s="295"/>
      <c r="U1306" s="295"/>
      <c r="V1306" s="295"/>
      <c r="W1306" s="303" t="b">
        <f t="shared" si="5"/>
        <v>0</v>
      </c>
    </row>
    <row r="1307" spans="3:23" s="294" customFormat="1" ht="12.75" customHeight="1" x14ac:dyDescent="0.2">
      <c r="C1307" s="403"/>
      <c r="D1307" s="407"/>
      <c r="E1307" s="412" t="s">
        <v>919</v>
      </c>
      <c r="F1307" s="1019" t="str">
        <f>Translations!$B$375</f>
        <v>Emission factor</v>
      </c>
      <c r="G1307" s="1019"/>
      <c r="H1307" s="1020"/>
      <c r="I1307" s="1021"/>
      <c r="J1307" s="1022"/>
      <c r="K1307" s="1023"/>
      <c r="L1307" s="1024"/>
      <c r="M1307" s="1023"/>
      <c r="N1307" s="1025"/>
      <c r="O1307" s="40"/>
      <c r="P1307" s="295"/>
      <c r="Q1307" s="295"/>
      <c r="R1307" s="295"/>
      <c r="S1307" s="295"/>
      <c r="T1307" s="295"/>
      <c r="U1307" s="295"/>
      <c r="V1307" s="295"/>
      <c r="W1307" s="303" t="b">
        <f t="shared" si="5"/>
        <v>0</v>
      </c>
    </row>
    <row r="1308" spans="3:23" s="294" customFormat="1" ht="12.75" customHeight="1" x14ac:dyDescent="0.2">
      <c r="C1308" s="403"/>
      <c r="D1308" s="407"/>
      <c r="E1308" s="412" t="s">
        <v>920</v>
      </c>
      <c r="F1308" s="1030" t="str">
        <f>Translations!$B$379</f>
        <v>Waste gases exported</v>
      </c>
      <c r="G1308" s="1030"/>
      <c r="H1308" s="1031"/>
      <c r="I1308" s="1032"/>
      <c r="J1308" s="1033"/>
      <c r="K1308" s="1034"/>
      <c r="L1308" s="1035"/>
      <c r="M1308" s="1034"/>
      <c r="N1308" s="1036"/>
      <c r="O1308" s="40"/>
      <c r="P1308" s="295"/>
      <c r="Q1308" s="295"/>
      <c r="R1308" s="295"/>
      <c r="S1308" s="295"/>
      <c r="T1308" s="295"/>
      <c r="U1308" s="295"/>
      <c r="V1308" s="295"/>
      <c r="W1308" s="303" t="b">
        <f t="shared" si="5"/>
        <v>0</v>
      </c>
    </row>
    <row r="1309" spans="3:23" s="294" customFormat="1" ht="12.75" customHeight="1" x14ac:dyDescent="0.2">
      <c r="C1309" s="403"/>
      <c r="D1309" s="407"/>
      <c r="E1309" s="412" t="s">
        <v>921</v>
      </c>
      <c r="F1309" s="1037" t="str">
        <f>Translations!$B$256</f>
        <v>Energy content</v>
      </c>
      <c r="G1309" s="1037"/>
      <c r="H1309" s="1038"/>
      <c r="I1309" s="1039"/>
      <c r="J1309" s="1040"/>
      <c r="K1309" s="1041"/>
      <c r="L1309" s="1042"/>
      <c r="M1309" s="1041"/>
      <c r="N1309" s="1043"/>
      <c r="O1309" s="40"/>
      <c r="P1309" s="295"/>
      <c r="Q1309" s="295"/>
      <c r="R1309" s="295"/>
      <c r="S1309" s="295"/>
      <c r="T1309" s="295"/>
      <c r="U1309" s="295"/>
      <c r="V1309" s="295"/>
      <c r="W1309" s="303" t="b">
        <f t="shared" si="5"/>
        <v>0</v>
      </c>
    </row>
    <row r="1310" spans="3:23" s="294" customFormat="1" ht="12.75" customHeight="1" x14ac:dyDescent="0.2">
      <c r="C1310" s="403"/>
      <c r="D1310" s="407"/>
      <c r="E1310" s="412" t="s">
        <v>922</v>
      </c>
      <c r="F1310" s="1019" t="str">
        <f>Translations!$B$375</f>
        <v>Emission factor</v>
      </c>
      <c r="G1310" s="1019"/>
      <c r="H1310" s="1020"/>
      <c r="I1310" s="1021"/>
      <c r="J1310" s="1022"/>
      <c r="K1310" s="1023"/>
      <c r="L1310" s="1024"/>
      <c r="M1310" s="1023"/>
      <c r="N1310" s="1025"/>
      <c r="O1310" s="40"/>
      <c r="P1310" s="295"/>
      <c r="Q1310" s="295"/>
      <c r="R1310" s="295"/>
      <c r="S1310" s="295"/>
      <c r="T1310" s="295"/>
      <c r="U1310" s="295"/>
      <c r="V1310" s="295"/>
      <c r="W1310" s="303" t="b">
        <f t="shared" si="5"/>
        <v>0</v>
      </c>
    </row>
    <row r="1311" spans="3:23" s="294" customFormat="1" ht="5.0999999999999996" customHeight="1" x14ac:dyDescent="0.2">
      <c r="C1311" s="403"/>
      <c r="D1311" s="407"/>
      <c r="E1311" s="404"/>
      <c r="F1311" s="404"/>
      <c r="G1311" s="404"/>
      <c r="H1311" s="404"/>
      <c r="I1311" s="404"/>
      <c r="J1311" s="404"/>
      <c r="K1311" s="404"/>
      <c r="L1311" s="404"/>
      <c r="M1311" s="404"/>
      <c r="N1311" s="405"/>
      <c r="O1311" s="40"/>
      <c r="P1311" s="295"/>
      <c r="Q1311" s="295"/>
      <c r="R1311" s="295"/>
      <c r="S1311" s="295"/>
      <c r="T1311" s="295"/>
      <c r="U1311" s="295"/>
      <c r="V1311" s="295"/>
      <c r="W1311" s="320"/>
    </row>
    <row r="1312" spans="3:23" s="294" customFormat="1" ht="12.75" customHeight="1" x14ac:dyDescent="0.2">
      <c r="C1312" s="403"/>
      <c r="D1312" s="407"/>
      <c r="E1312" s="412" t="s">
        <v>923</v>
      </c>
      <c r="F1312" s="1013" t="str">
        <f>Translations!$B$257</f>
        <v>Description of the methodology applied</v>
      </c>
      <c r="G1312" s="1013"/>
      <c r="H1312" s="1013"/>
      <c r="I1312" s="1013"/>
      <c r="J1312" s="1013"/>
      <c r="K1312" s="1013"/>
      <c r="L1312" s="1013"/>
      <c r="M1312" s="1013"/>
      <c r="N1312" s="1014"/>
      <c r="O1312" s="40"/>
      <c r="P1312" s="295"/>
      <c r="Q1312" s="295"/>
      <c r="R1312" s="295"/>
      <c r="S1312" s="295"/>
      <c r="T1312" s="295"/>
      <c r="U1312" s="295"/>
      <c r="V1312" s="295"/>
      <c r="W1312" s="304"/>
    </row>
    <row r="1313" spans="1:26" ht="5.0999999999999996" customHeight="1" x14ac:dyDescent="0.2">
      <c r="C1313" s="403"/>
      <c r="D1313" s="404"/>
      <c r="E1313" s="408"/>
      <c r="F1313" s="423"/>
      <c r="G1313" s="424"/>
      <c r="H1313" s="424"/>
      <c r="I1313" s="424"/>
      <c r="J1313" s="424"/>
      <c r="K1313" s="424"/>
      <c r="L1313" s="424"/>
      <c r="M1313" s="424"/>
      <c r="N1313" s="425"/>
      <c r="W1313" s="304"/>
    </row>
    <row r="1314" spans="1:26" ht="12.75" customHeight="1" x14ac:dyDescent="0.2">
      <c r="C1314" s="403"/>
      <c r="D1314" s="407"/>
      <c r="E1314" s="412"/>
      <c r="F1314" s="1026" t="str">
        <f>IF(I1123&lt;&gt;"",HYPERLINK("#" &amp; Q1314,EUConst_MsgDescription),"")</f>
        <v/>
      </c>
      <c r="G1314" s="1004"/>
      <c r="H1314" s="1004"/>
      <c r="I1314" s="1004"/>
      <c r="J1314" s="1004"/>
      <c r="K1314" s="1004"/>
      <c r="L1314" s="1004"/>
      <c r="M1314" s="1004"/>
      <c r="N1314" s="1005"/>
      <c r="P1314" s="26" t="s">
        <v>481</v>
      </c>
      <c r="Q1314" s="477" t="str">
        <f>"#"&amp;ADDRESS(ROW($C$10),COLUMN($C$10))</f>
        <v>#$C$10</v>
      </c>
      <c r="W1314" s="304"/>
    </row>
    <row r="1315" spans="1:26" ht="5.0999999999999996" customHeight="1" x14ac:dyDescent="0.2">
      <c r="C1315" s="403"/>
      <c r="D1315" s="407"/>
      <c r="E1315" s="413"/>
      <c r="F1315" s="1027"/>
      <c r="G1315" s="1027"/>
      <c r="H1315" s="1027"/>
      <c r="I1315" s="1027"/>
      <c r="J1315" s="1027"/>
      <c r="K1315" s="1027"/>
      <c r="L1315" s="1027"/>
      <c r="M1315" s="1027"/>
      <c r="N1315" s="1028"/>
      <c r="P1315" s="301"/>
      <c r="W1315" s="304"/>
    </row>
    <row r="1316" spans="1:26" ht="50.1" customHeight="1" x14ac:dyDescent="0.2">
      <c r="C1316" s="403"/>
      <c r="D1316" s="413"/>
      <c r="E1316" s="413"/>
      <c r="F1316" s="994"/>
      <c r="G1316" s="995"/>
      <c r="H1316" s="995"/>
      <c r="I1316" s="995"/>
      <c r="J1316" s="995"/>
      <c r="K1316" s="995"/>
      <c r="L1316" s="995"/>
      <c r="M1316" s="995"/>
      <c r="N1316" s="996"/>
      <c r="W1316" s="303" t="b">
        <f>W1298</f>
        <v>0</v>
      </c>
    </row>
    <row r="1317" spans="1:26" ht="5.0999999999999996" customHeight="1" x14ac:dyDescent="0.2">
      <c r="C1317" s="403"/>
      <c r="D1317" s="407"/>
      <c r="E1317" s="404"/>
      <c r="F1317" s="404"/>
      <c r="G1317" s="404"/>
      <c r="H1317" s="404"/>
      <c r="I1317" s="404"/>
      <c r="J1317" s="404"/>
      <c r="K1317" s="404"/>
      <c r="L1317" s="404"/>
      <c r="M1317" s="404"/>
      <c r="N1317" s="405"/>
      <c r="W1317" s="303"/>
    </row>
    <row r="1318" spans="1:26" ht="12.75" customHeight="1" x14ac:dyDescent="0.2">
      <c r="C1318" s="403"/>
      <c r="D1318" s="407"/>
      <c r="E1318" s="412"/>
      <c r="F1318" s="1029" t="str">
        <f>Translations!$B$210</f>
        <v>Reference to external files, if relevant</v>
      </c>
      <c r="G1318" s="1029"/>
      <c r="H1318" s="1029"/>
      <c r="I1318" s="1029"/>
      <c r="J1318" s="1029"/>
      <c r="K1318" s="934"/>
      <c r="L1318" s="934"/>
      <c r="M1318" s="934"/>
      <c r="N1318" s="934"/>
      <c r="W1318" s="303" t="b">
        <f>W1316</f>
        <v>0</v>
      </c>
    </row>
    <row r="1319" spans="1:26" ht="5.0999999999999996" customHeight="1" x14ac:dyDescent="0.2">
      <c r="C1319" s="403"/>
      <c r="D1319" s="407"/>
      <c r="E1319" s="404"/>
      <c r="F1319" s="404"/>
      <c r="G1319" s="404"/>
      <c r="H1319" s="404"/>
      <c r="I1319" s="404"/>
      <c r="J1319" s="404"/>
      <c r="K1319" s="404"/>
      <c r="L1319" s="404"/>
      <c r="M1319" s="404"/>
      <c r="N1319" s="405"/>
      <c r="W1319" s="324"/>
    </row>
    <row r="1320" spans="1:26" ht="12.75" customHeight="1" x14ac:dyDescent="0.2">
      <c r="C1320" s="403"/>
      <c r="D1320" s="407" t="s">
        <v>154</v>
      </c>
      <c r="E1320" s="1011" t="str">
        <f>Translations!$B$258</f>
        <v>The hierarchical order has been followed?</v>
      </c>
      <c r="F1320" s="1011"/>
      <c r="G1320" s="1011"/>
      <c r="H1320" s="1012"/>
      <c r="I1320" s="312"/>
      <c r="J1320" s="418" t="str">
        <f>Translations!$B$259</f>
        <v xml:space="preserve"> If not, why?</v>
      </c>
      <c r="K1320" s="977"/>
      <c r="L1320" s="978"/>
      <c r="M1320" s="978"/>
      <c r="N1320" s="984"/>
      <c r="V1320" s="325" t="b">
        <f>W1318</f>
        <v>0</v>
      </c>
      <c r="W1320" s="310" t="b">
        <f>OR(W1316,AND(I1320&lt;&gt;"",I1320=TRUE))</f>
        <v>0</v>
      </c>
    </row>
    <row r="1321" spans="1:26" ht="5.0999999999999996" customHeight="1" x14ac:dyDescent="0.2">
      <c r="C1321" s="403"/>
      <c r="D1321" s="404"/>
      <c r="E1321" s="508"/>
      <c r="F1321" s="508"/>
      <c r="G1321" s="508"/>
      <c r="H1321" s="508"/>
      <c r="I1321" s="508"/>
      <c r="J1321" s="508"/>
      <c r="K1321" s="508"/>
      <c r="L1321" s="508"/>
      <c r="M1321" s="508"/>
      <c r="N1321" s="509"/>
      <c r="W1321" s="320"/>
    </row>
    <row r="1322" spans="1:26" ht="12.75" customHeight="1" x14ac:dyDescent="0.2">
      <c r="C1322" s="403"/>
      <c r="D1322" s="421"/>
      <c r="E1322" s="421"/>
      <c r="F1322" s="1013" t="str">
        <f>Translations!$B$264</f>
        <v>Further details on any deviation from the hierarchy</v>
      </c>
      <c r="G1322" s="1013"/>
      <c r="H1322" s="1013"/>
      <c r="I1322" s="1013"/>
      <c r="J1322" s="1013"/>
      <c r="K1322" s="1013"/>
      <c r="L1322" s="1013"/>
      <c r="M1322" s="1013"/>
      <c r="N1322" s="1014"/>
      <c r="W1322" s="324"/>
    </row>
    <row r="1323" spans="1:26" ht="25.5" customHeight="1" thickBot="1" x14ac:dyDescent="0.25">
      <c r="C1323" s="403"/>
      <c r="D1323" s="421"/>
      <c r="E1323" s="421"/>
      <c r="F1323" s="994"/>
      <c r="G1323" s="995"/>
      <c r="H1323" s="995"/>
      <c r="I1323" s="995"/>
      <c r="J1323" s="995"/>
      <c r="K1323" s="995"/>
      <c r="L1323" s="995"/>
      <c r="M1323" s="995"/>
      <c r="N1323" s="996"/>
      <c r="W1323" s="326" t="b">
        <f>W1320</f>
        <v>0</v>
      </c>
    </row>
    <row r="1324" spans="1:26" s="23" customFormat="1" ht="12.75" x14ac:dyDescent="0.2">
      <c r="A1324" s="26"/>
      <c r="B1324" s="40"/>
      <c r="C1324" s="427"/>
      <c r="D1324" s="428"/>
      <c r="E1324" s="428"/>
      <c r="F1324" s="428"/>
      <c r="G1324" s="428"/>
      <c r="H1324" s="428"/>
      <c r="I1324" s="428"/>
      <c r="J1324" s="428"/>
      <c r="K1324" s="428"/>
      <c r="L1324" s="428"/>
      <c r="M1324" s="428"/>
      <c r="N1324" s="429"/>
      <c r="O1324" s="40"/>
      <c r="P1324" s="142" t="str">
        <f>IF(OR(P1123=1,AND(I1123&lt;&gt;"",COUNTIF(P1325:$P$2144,"PRINT")=0)),"PRINT","")</f>
        <v/>
      </c>
      <c r="Q1324" s="26" t="s">
        <v>631</v>
      </c>
      <c r="R1324" s="27"/>
      <c r="S1324" s="27"/>
      <c r="T1324" s="26"/>
      <c r="U1324" s="26"/>
      <c r="V1324" s="26"/>
      <c r="W1324" s="26"/>
    </row>
    <row r="1325" spans="1:26" s="23" customFormat="1" ht="15" thickBot="1" x14ac:dyDescent="0.25">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3">
      <c r="A1326" s="26"/>
      <c r="B1326" s="40"/>
      <c r="C1326" s="343"/>
      <c r="D1326" s="343"/>
      <c r="E1326" s="343"/>
      <c r="F1326" s="343"/>
      <c r="G1326" s="343"/>
      <c r="H1326" s="343"/>
      <c r="I1326" s="343"/>
      <c r="J1326" s="343"/>
      <c r="K1326" s="343"/>
      <c r="L1326" s="343"/>
      <c r="M1326" s="343"/>
      <c r="N1326" s="343"/>
      <c r="O1326" s="40"/>
      <c r="P1326" s="26"/>
      <c r="Q1326" s="26"/>
      <c r="R1326" s="27"/>
      <c r="S1326" s="27"/>
      <c r="T1326" s="26"/>
      <c r="U1326" s="26"/>
      <c r="V1326" s="26"/>
      <c r="W1326" s="26"/>
      <c r="X1326" s="294"/>
      <c r="Y1326" s="294"/>
      <c r="Z1326" s="294"/>
    </row>
    <row r="1327" spans="1:26" s="291" customFormat="1" ht="15" customHeight="1" thickBot="1" x14ac:dyDescent="0.25">
      <c r="A1327" s="288"/>
      <c r="B1327" s="189"/>
      <c r="C1327" s="289">
        <v>7</v>
      </c>
      <c r="D1327" s="1088" t="str">
        <f>Translations!$B$295</f>
        <v>Sub-installation with product benchmark:</v>
      </c>
      <c r="E1327" s="1089"/>
      <c r="F1327" s="1089"/>
      <c r="G1327" s="1089"/>
      <c r="H1327" s="1089"/>
      <c r="I1327" s="1090" t="str">
        <f>IF(INDEX(CNTR_SubInstListIsProdBM,$C1327),INDEX(CNTR_SubInstListNames,$C1327),"")</f>
        <v/>
      </c>
      <c r="J1327" s="1091"/>
      <c r="K1327" s="1091"/>
      <c r="L1327" s="1091"/>
      <c r="M1327" s="1091"/>
      <c r="N1327" s="1092"/>
      <c r="O1327" s="40"/>
      <c r="P1327" s="494">
        <f>P1123+1</f>
        <v>7</v>
      </c>
      <c r="Q1327" s="295"/>
      <c r="R1327" s="314"/>
      <c r="S1327" s="314"/>
      <c r="T1327" s="314"/>
      <c r="U1327" s="290"/>
      <c r="V1327" s="460" t="s">
        <v>935</v>
      </c>
      <c r="W1327" s="461" t="b">
        <f>AND(CNTR_ExistSubInstEntries,I1327="")</f>
        <v>0</v>
      </c>
    </row>
    <row r="1328" spans="1:26" ht="12.75" customHeight="1" thickBot="1" x14ac:dyDescent="0.25">
      <c r="C1328" s="286"/>
      <c r="D1328" s="287"/>
      <c r="E1328" s="1093" t="str">
        <f>Translations!$B$296</f>
        <v>The name of the product benchmark sub-installation is displayed automatically based in the inputs in sheet "C_InstallationDescription".</v>
      </c>
      <c r="F1328" s="1094"/>
      <c r="G1328" s="1094"/>
      <c r="H1328" s="1094"/>
      <c r="I1328" s="1094"/>
      <c r="J1328" s="1094"/>
      <c r="K1328" s="1094"/>
      <c r="L1328" s="1094"/>
      <c r="M1328" s="1094"/>
      <c r="N1328" s="1095"/>
    </row>
    <row r="1329" spans="3:23" s="294" customFormat="1" ht="5.0999999999999996" customHeight="1" x14ac:dyDescent="0.2">
      <c r="C1329" s="344"/>
      <c r="D1329" s="345"/>
      <c r="E1329" s="345"/>
      <c r="F1329" s="345"/>
      <c r="G1329" s="345"/>
      <c r="H1329" s="345"/>
      <c r="I1329" s="345"/>
      <c r="J1329" s="345"/>
      <c r="K1329" s="345"/>
      <c r="L1329" s="345"/>
      <c r="M1329" s="345"/>
      <c r="N1329" s="346"/>
      <c r="O1329" s="40"/>
      <c r="P1329" s="185"/>
      <c r="Q1329" s="185"/>
      <c r="R1329" s="185"/>
      <c r="S1329" s="185"/>
      <c r="T1329" s="185"/>
      <c r="U1329" s="27"/>
      <c r="V1329" s="27"/>
      <c r="W1329" s="464"/>
    </row>
    <row r="1330" spans="3:23" s="294" customFormat="1" ht="15" customHeight="1" x14ac:dyDescent="0.2">
      <c r="C1330" s="270"/>
      <c r="D1330" s="40"/>
      <c r="E1330" s="1009" t="str">
        <f>CONCATENATE(EUconst_MsgSeeFirst," (F.I.1)")</f>
        <v>Detailed instructions for data entries in this tool can be found at the first copy of this tool.  (F.I.1)</v>
      </c>
      <c r="F1330" s="1009"/>
      <c r="G1330" s="1009"/>
      <c r="H1330" s="1009"/>
      <c r="I1330" s="1009"/>
      <c r="J1330" s="1009"/>
      <c r="K1330" s="1009"/>
      <c r="L1330" s="1009"/>
      <c r="M1330" s="1009"/>
      <c r="N1330" s="271"/>
      <c r="O1330" s="40"/>
      <c r="P1330" s="185"/>
      <c r="Q1330" s="185"/>
      <c r="R1330" s="185"/>
      <c r="S1330" s="185"/>
      <c r="T1330" s="185"/>
      <c r="U1330" s="27"/>
      <c r="V1330" s="27"/>
      <c r="W1330" s="464"/>
    </row>
    <row r="1331" spans="3:23" s="294" customFormat="1" ht="5.0999999999999996" customHeight="1" x14ac:dyDescent="0.2">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4"/>
    </row>
    <row r="1332" spans="3:23" s="294" customFormat="1" ht="12.75" customHeight="1" x14ac:dyDescent="0.2">
      <c r="C1332" s="270"/>
      <c r="D1332" s="24" t="s">
        <v>146</v>
      </c>
      <c r="E1332" s="919" t="str">
        <f>Translations!$B$297</f>
        <v>System boundaries of the sub-installation</v>
      </c>
      <c r="F1332" s="919"/>
      <c r="G1332" s="919"/>
      <c r="H1332" s="919"/>
      <c r="I1332" s="919"/>
      <c r="J1332" s="919"/>
      <c r="K1332" s="919"/>
      <c r="L1332" s="919"/>
      <c r="M1332" s="919"/>
      <c r="N1332" s="1087"/>
      <c r="O1332" s="40"/>
      <c r="P1332" s="295"/>
      <c r="Q1332" s="295"/>
      <c r="R1332" s="295"/>
      <c r="S1332" s="295"/>
      <c r="T1332" s="295"/>
      <c r="U1332" s="295"/>
      <c r="V1332" s="295"/>
      <c r="W1332" s="295"/>
    </row>
    <row r="1333" spans="3:23" s="294" customFormat="1" ht="5.0999999999999996" customHeight="1" x14ac:dyDescent="0.2">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2">
      <c r="C1334" s="270"/>
      <c r="D1334" s="496" t="s">
        <v>152</v>
      </c>
      <c r="E1334" s="967" t="str">
        <f>Translations!$B$249</f>
        <v>Information on the methodology applied</v>
      </c>
      <c r="F1334" s="967"/>
      <c r="G1334" s="967"/>
      <c r="H1334" s="967"/>
      <c r="I1334" s="967"/>
      <c r="J1334" s="967"/>
      <c r="K1334" s="967"/>
      <c r="L1334" s="967"/>
      <c r="M1334" s="967"/>
      <c r="N1334" s="1072"/>
      <c r="O1334" s="40"/>
      <c r="P1334" s="295"/>
      <c r="Q1334" s="295"/>
      <c r="R1334" s="295"/>
      <c r="S1334" s="295"/>
      <c r="T1334" s="295"/>
      <c r="U1334" s="295"/>
      <c r="V1334" s="295"/>
      <c r="W1334" s="295"/>
    </row>
    <row r="1335" spans="3:23" s="294" customFormat="1" ht="5.0999999999999996" customHeight="1" x14ac:dyDescent="0.2">
      <c r="C1335" s="270"/>
      <c r="D1335" s="29"/>
      <c r="E1335" s="920"/>
      <c r="F1335" s="920"/>
      <c r="G1335" s="920"/>
      <c r="H1335" s="920"/>
      <c r="I1335" s="920"/>
      <c r="J1335" s="920"/>
      <c r="K1335" s="920"/>
      <c r="L1335" s="920"/>
      <c r="M1335" s="920"/>
      <c r="N1335" s="1015"/>
      <c r="O1335" s="40"/>
      <c r="P1335" s="295"/>
      <c r="Q1335" s="295"/>
      <c r="R1335" s="295"/>
      <c r="S1335" s="295"/>
      <c r="T1335" s="295"/>
      <c r="U1335" s="295"/>
      <c r="V1335" s="295"/>
      <c r="W1335" s="295"/>
    </row>
    <row r="1336" spans="3:23" s="294" customFormat="1" ht="50.1" customHeight="1" x14ac:dyDescent="0.2">
      <c r="C1336" s="270"/>
      <c r="D1336" s="496"/>
      <c r="E1336" s="867"/>
      <c r="F1336" s="868"/>
      <c r="G1336" s="868"/>
      <c r="H1336" s="868"/>
      <c r="I1336" s="868"/>
      <c r="J1336" s="868"/>
      <c r="K1336" s="868"/>
      <c r="L1336" s="868"/>
      <c r="M1336" s="868"/>
      <c r="N1336" s="869"/>
      <c r="O1336" s="40"/>
      <c r="P1336" s="295"/>
      <c r="Q1336" s="295"/>
      <c r="R1336" s="295"/>
      <c r="S1336" s="295"/>
      <c r="T1336" s="295"/>
      <c r="U1336" s="295"/>
      <c r="V1336" s="295"/>
      <c r="W1336" s="295"/>
    </row>
    <row r="1337" spans="3:23" s="294" customFormat="1" ht="5.0999999999999996" customHeight="1" x14ac:dyDescent="0.2">
      <c r="C1337" s="270"/>
      <c r="D1337" s="496"/>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2">
      <c r="C1338" s="270"/>
      <c r="D1338" s="496" t="s">
        <v>153</v>
      </c>
      <c r="E1338" s="1085" t="str">
        <f>Translations!$B$210</f>
        <v>Reference to external files, if relevant</v>
      </c>
      <c r="F1338" s="1085"/>
      <c r="G1338" s="1085"/>
      <c r="H1338" s="1085"/>
      <c r="I1338" s="1085"/>
      <c r="J1338" s="1086"/>
      <c r="K1338" s="934"/>
      <c r="L1338" s="934"/>
      <c r="M1338" s="934"/>
      <c r="N1338" s="934"/>
      <c r="O1338" s="40"/>
      <c r="P1338" s="295"/>
      <c r="Q1338" s="295"/>
      <c r="R1338" s="295"/>
      <c r="S1338" s="295"/>
      <c r="T1338" s="295"/>
      <c r="U1338" s="295"/>
      <c r="V1338" s="295"/>
      <c r="W1338" s="295"/>
    </row>
    <row r="1339" spans="3:23" s="294" customFormat="1" ht="5.0999999999999996" customHeight="1" x14ac:dyDescent="0.2">
      <c r="C1339" s="270"/>
      <c r="D1339" s="496"/>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2">
      <c r="C1340" s="270"/>
      <c r="D1340" s="29" t="s">
        <v>154</v>
      </c>
      <c r="E1340" s="1085" t="str">
        <f>Translations!$B$305</f>
        <v>Reference to a separate detailed flow diagram, if relevant</v>
      </c>
      <c r="F1340" s="1085"/>
      <c r="G1340" s="1085"/>
      <c r="H1340" s="1085"/>
      <c r="I1340" s="1085"/>
      <c r="J1340" s="1086"/>
      <c r="K1340" s="934"/>
      <c r="L1340" s="934"/>
      <c r="M1340" s="934"/>
      <c r="N1340" s="934"/>
      <c r="O1340" s="40"/>
      <c r="P1340" s="295"/>
      <c r="Q1340" s="295"/>
      <c r="R1340" s="295"/>
      <c r="S1340" s="295"/>
      <c r="T1340" s="295"/>
      <c r="U1340" s="295"/>
      <c r="V1340" s="295"/>
      <c r="W1340" s="295"/>
    </row>
    <row r="1341" spans="3:23" s="294" customFormat="1" ht="5.0999999999999996" customHeight="1" x14ac:dyDescent="0.2">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0999999999999996" customHeight="1" x14ac:dyDescent="0.2">
      <c r="C1342" s="270"/>
      <c r="D1342" s="496"/>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2">
      <c r="C1343" s="270"/>
      <c r="D1343" s="24" t="s">
        <v>147</v>
      </c>
      <c r="E1343" s="919" t="str">
        <f>Translations!$B$307</f>
        <v>Method for the determination of annual production (=activity) levels</v>
      </c>
      <c r="F1343" s="919"/>
      <c r="G1343" s="919"/>
      <c r="H1343" s="919"/>
      <c r="I1343" s="919"/>
      <c r="J1343" s="919"/>
      <c r="K1343" s="919"/>
      <c r="L1343" s="919"/>
      <c r="M1343" s="919"/>
      <c r="N1343" s="1087"/>
      <c r="O1343" s="40"/>
      <c r="P1343" s="295"/>
      <c r="Q1343" s="295"/>
      <c r="R1343" s="295"/>
      <c r="S1343" s="295"/>
      <c r="T1343" s="295"/>
      <c r="U1343" s="295"/>
      <c r="V1343" s="295"/>
      <c r="W1343" s="295"/>
    </row>
    <row r="1344" spans="3:23" s="294" customFormat="1" ht="5.0999999999999996" customHeight="1" x14ac:dyDescent="0.2">
      <c r="C1344" s="270"/>
      <c r="D1344" s="24"/>
      <c r="E1344" s="496"/>
      <c r="F1344" s="496"/>
      <c r="G1344" s="496"/>
      <c r="H1344" s="496"/>
      <c r="I1344" s="496"/>
      <c r="J1344" s="496"/>
      <c r="K1344" s="496"/>
      <c r="L1344" s="496"/>
      <c r="M1344" s="496"/>
      <c r="N1344" s="497"/>
      <c r="O1344" s="40"/>
      <c r="P1344" s="295"/>
      <c r="Q1344" s="295"/>
      <c r="R1344" s="295"/>
      <c r="S1344" s="295"/>
      <c r="T1344" s="295"/>
      <c r="U1344" s="295"/>
      <c r="V1344" s="295"/>
      <c r="W1344" s="295"/>
    </row>
    <row r="1345" spans="1:23" ht="12.75" customHeight="1" x14ac:dyDescent="0.2">
      <c r="C1345" s="270"/>
      <c r="D1345" s="496" t="s">
        <v>152</v>
      </c>
      <c r="E1345" s="967" t="str">
        <f>Translations!$B$249</f>
        <v>Information on the methodology applied</v>
      </c>
      <c r="F1345" s="967"/>
      <c r="G1345" s="967"/>
      <c r="H1345" s="967"/>
      <c r="I1345" s="967"/>
      <c r="J1345" s="967"/>
      <c r="K1345" s="967"/>
      <c r="L1345" s="967"/>
      <c r="M1345" s="967"/>
      <c r="N1345" s="1072"/>
    </row>
    <row r="1346" spans="1:23" s="316" customFormat="1" ht="25.5" customHeight="1" x14ac:dyDescent="0.25">
      <c r="A1346" s="315"/>
      <c r="B1346" s="138"/>
      <c r="C1346" s="270"/>
      <c r="D1346" s="139"/>
      <c r="E1346" s="140"/>
      <c r="F1346" s="140"/>
      <c r="G1346" s="140"/>
      <c r="H1346" s="140"/>
      <c r="I1346" s="968" t="str">
        <f>Translations!$B$254</f>
        <v>Data source</v>
      </c>
      <c r="J1346" s="968"/>
      <c r="K1346" s="968" t="str">
        <f>Translations!$B$255</f>
        <v>Other data source (if applicable)</v>
      </c>
      <c r="L1346" s="968"/>
      <c r="M1346" s="968" t="str">
        <f>Translations!$B$255</f>
        <v>Other data source (if applicable)</v>
      </c>
      <c r="N1346" s="968"/>
      <c r="O1346" s="40"/>
      <c r="P1346" s="314"/>
      <c r="Q1346" s="314"/>
      <c r="R1346" s="314"/>
      <c r="S1346" s="314"/>
      <c r="T1346" s="314"/>
      <c r="U1346" s="314"/>
      <c r="V1346" s="314"/>
      <c r="W1346" s="314"/>
    </row>
    <row r="1347" spans="1:23" ht="12.75" customHeight="1" x14ac:dyDescent="0.2">
      <c r="C1347" s="270"/>
      <c r="D1347" s="29"/>
      <c r="E1347" s="137" t="s">
        <v>908</v>
      </c>
      <c r="F1347" s="975" t="str">
        <f>Translations!$B$310</f>
        <v>Quantities of products</v>
      </c>
      <c r="G1347" s="975"/>
      <c r="H1347" s="976"/>
      <c r="I1347" s="977"/>
      <c r="J1347" s="978"/>
      <c r="K1347" s="979"/>
      <c r="L1347" s="980"/>
      <c r="M1347" s="979"/>
      <c r="N1347" s="981"/>
    </row>
    <row r="1348" spans="1:23" ht="5.0999999999999996" customHeight="1" x14ac:dyDescent="0.2">
      <c r="C1348" s="270"/>
      <c r="D1348" s="29"/>
      <c r="E1348" s="137"/>
      <c r="F1348" s="500"/>
      <c r="G1348" s="500"/>
      <c r="H1348" s="500"/>
      <c r="I1348" s="500"/>
      <c r="J1348" s="500"/>
      <c r="K1348" s="500"/>
      <c r="L1348" s="500"/>
      <c r="M1348" s="500"/>
      <c r="N1348" s="501"/>
    </row>
    <row r="1349" spans="1:23" ht="12.75" customHeight="1" x14ac:dyDescent="0.2">
      <c r="C1349" s="270"/>
      <c r="D1349" s="496"/>
      <c r="E1349" s="137" t="s">
        <v>909</v>
      </c>
      <c r="F1349" s="975" t="str">
        <f>Translations!$B$311</f>
        <v>Annual quantities of products</v>
      </c>
      <c r="G1349" s="975"/>
      <c r="H1349" s="976"/>
      <c r="I1349" s="1056"/>
      <c r="J1349" s="1056"/>
      <c r="K1349" s="1056"/>
      <c r="L1349" s="1056"/>
      <c r="M1349" s="1056"/>
      <c r="N1349" s="1056"/>
    </row>
    <row r="1350" spans="1:23" ht="5.0999999999999996" customHeight="1" x14ac:dyDescent="0.2">
      <c r="C1350" s="270"/>
      <c r="D1350" s="496"/>
      <c r="N1350" s="271"/>
    </row>
    <row r="1351" spans="1:23" s="23" customFormat="1" ht="12.75" customHeight="1" x14ac:dyDescent="0.25">
      <c r="A1351" s="26"/>
      <c r="B1351" s="221"/>
      <c r="C1351" s="273"/>
      <c r="D1351" s="274"/>
      <c r="E1351" s="137" t="s">
        <v>910</v>
      </c>
      <c r="F1351" s="975" t="str">
        <f>Translations!$B$312</f>
        <v>Special reporting requirements:</v>
      </c>
      <c r="G1351" s="975"/>
      <c r="H1351" s="976"/>
      <c r="I1351" s="999" t="str">
        <f>IF(I1327="","",HYPERLINK(INDEX(EUconst_BMlistSpecialJumpTable,MATCH(I1327,EUconst_BMlistNames,0)),INDEX(EUconst_BMlistSpecialReporting,MATCH(I1327,EUconst_BMlistNames,0))))</f>
        <v/>
      </c>
      <c r="J1351" s="1000"/>
      <c r="K1351" s="1000"/>
      <c r="L1351" s="1000"/>
      <c r="M1351" s="1000"/>
      <c r="N1351" s="1001"/>
      <c r="O1351" s="40"/>
      <c r="P1351" s="222" t="s">
        <v>739</v>
      </c>
      <c r="Q1351" s="223"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25">
      <c r="A1352" s="26"/>
      <c r="B1352" s="221"/>
      <c r="C1352" s="273"/>
      <c r="D1352" s="275"/>
      <c r="F1352" s="1082"/>
      <c r="G1352" s="1082"/>
      <c r="H1352" s="1082"/>
      <c r="I1352" s="1082"/>
      <c r="J1352" s="1082"/>
      <c r="K1352" s="1082"/>
      <c r="L1352" s="1082"/>
      <c r="M1352" s="1082"/>
      <c r="N1352" s="1083"/>
      <c r="O1352" s="40"/>
      <c r="P1352" s="27"/>
      <c r="Q1352" s="26"/>
      <c r="R1352" s="27"/>
      <c r="S1352" s="27"/>
      <c r="T1352" s="26"/>
      <c r="U1352" s="26"/>
      <c r="V1352" s="26"/>
      <c r="W1352" s="26"/>
    </row>
    <row r="1353" spans="1:23" ht="12.75" customHeight="1" x14ac:dyDescent="0.2">
      <c r="C1353" s="270"/>
      <c r="D1353" s="496"/>
      <c r="E1353" s="137" t="s">
        <v>911</v>
      </c>
      <c r="F1353" s="993" t="str">
        <f>Translations!$B$257</f>
        <v>Description of the methodology applied</v>
      </c>
      <c r="G1353" s="993"/>
      <c r="H1353" s="993"/>
      <c r="I1353" s="993"/>
      <c r="J1353" s="993"/>
      <c r="K1353" s="993"/>
      <c r="L1353" s="993"/>
      <c r="M1353" s="993"/>
      <c r="N1353" s="1071"/>
    </row>
    <row r="1354" spans="1:23" ht="12.75" customHeight="1" x14ac:dyDescent="0.2">
      <c r="C1354" s="270"/>
      <c r="D1354" s="496"/>
      <c r="E1354" s="137"/>
      <c r="F1354" s="1026" t="str">
        <f>IF(I1327&lt;&gt;"",HYPERLINK("#" &amp; Q1354,EUConst_MsgDescription),"")</f>
        <v/>
      </c>
      <c r="G1354" s="1004"/>
      <c r="H1354" s="1004"/>
      <c r="I1354" s="1004"/>
      <c r="J1354" s="1004"/>
      <c r="K1354" s="1004"/>
      <c r="L1354" s="1004"/>
      <c r="M1354" s="1004"/>
      <c r="N1354" s="1005"/>
      <c r="P1354" s="26" t="s">
        <v>481</v>
      </c>
      <c r="Q1354" s="477" t="str">
        <f>"#"&amp;ADDRESS(ROW($C$11),COLUMN($C$11))</f>
        <v>#$C$11</v>
      </c>
    </row>
    <row r="1355" spans="1:23" ht="5.0999999999999996" customHeight="1" x14ac:dyDescent="0.2">
      <c r="C1355" s="270"/>
      <c r="D1355" s="496"/>
      <c r="E1355" s="28"/>
      <c r="F1355" s="997"/>
      <c r="G1355" s="997"/>
      <c r="H1355" s="997"/>
      <c r="I1355" s="997"/>
      <c r="J1355" s="997"/>
      <c r="K1355" s="997"/>
      <c r="L1355" s="997"/>
      <c r="M1355" s="997"/>
      <c r="N1355" s="1084"/>
      <c r="P1355" s="301"/>
    </row>
    <row r="1356" spans="1:23" ht="50.1" customHeight="1" x14ac:dyDescent="0.2">
      <c r="C1356" s="270"/>
      <c r="D1356" s="28"/>
      <c r="E1356" s="317"/>
      <c r="F1356" s="1052"/>
      <c r="G1356" s="1053"/>
      <c r="H1356" s="1053"/>
      <c r="I1356" s="1053"/>
      <c r="J1356" s="1053"/>
      <c r="K1356" s="1053"/>
      <c r="L1356" s="1053"/>
      <c r="M1356" s="1053"/>
      <c r="N1356" s="1054"/>
    </row>
    <row r="1357" spans="1:23" ht="5.0999999999999996" customHeight="1" thickBot="1" x14ac:dyDescent="0.25">
      <c r="C1357" s="270"/>
      <c r="N1357" s="271"/>
    </row>
    <row r="1358" spans="1:23" ht="12.75" customHeight="1" x14ac:dyDescent="0.2">
      <c r="C1358" s="270"/>
      <c r="D1358" s="496"/>
      <c r="E1358" s="137"/>
      <c r="F1358" s="998" t="str">
        <f>Translations!$B$210</f>
        <v>Reference to external files, if relevant</v>
      </c>
      <c r="G1358" s="998"/>
      <c r="H1358" s="998"/>
      <c r="I1358" s="998"/>
      <c r="J1358" s="998"/>
      <c r="K1358" s="934"/>
      <c r="L1358" s="934"/>
      <c r="M1358" s="934"/>
      <c r="N1358" s="934"/>
      <c r="W1358" s="318" t="s">
        <v>457</v>
      </c>
    </row>
    <row r="1359" spans="1:23" ht="5.0999999999999996" customHeight="1" x14ac:dyDescent="0.2">
      <c r="C1359" s="270"/>
      <c r="D1359" s="496"/>
      <c r="N1359" s="271"/>
      <c r="W1359" s="304"/>
    </row>
    <row r="1360" spans="1:23" ht="12.75" customHeight="1" x14ac:dyDescent="0.2">
      <c r="C1360" s="270"/>
      <c r="D1360" s="496" t="s">
        <v>153</v>
      </c>
      <c r="E1360" s="982" t="str">
        <f>Translations!$B$258</f>
        <v>The hierarchical order has been followed?</v>
      </c>
      <c r="F1360" s="982"/>
      <c r="G1360" s="982"/>
      <c r="H1360" s="983"/>
      <c r="I1360" s="312"/>
      <c r="J1360" s="319" t="str">
        <f>Translations!$B$259</f>
        <v xml:space="preserve"> If not, why?</v>
      </c>
      <c r="K1360" s="977"/>
      <c r="L1360" s="978"/>
      <c r="M1360" s="978"/>
      <c r="N1360" s="984"/>
      <c r="W1360" s="310" t="b">
        <f>AND(I1360&lt;&gt;"",I1360=TRUE)</f>
        <v>0</v>
      </c>
    </row>
    <row r="1361" spans="1:23" ht="5.0999999999999996" customHeight="1" x14ac:dyDescent="0.2">
      <c r="C1361" s="270"/>
      <c r="E1361" s="502"/>
      <c r="F1361" s="502"/>
      <c r="G1361" s="502"/>
      <c r="H1361" s="502"/>
      <c r="I1361" s="502"/>
      <c r="J1361" s="502"/>
      <c r="K1361" s="502"/>
      <c r="L1361" s="502"/>
      <c r="M1361" s="502"/>
      <c r="N1361" s="397"/>
      <c r="W1361" s="304"/>
    </row>
    <row r="1362" spans="1:23" ht="12.75" customHeight="1" x14ac:dyDescent="0.2">
      <c r="C1362" s="270"/>
      <c r="D1362" s="496"/>
      <c r="E1362" s="496"/>
      <c r="F1362" s="993" t="str">
        <f>Translations!$B$264</f>
        <v>Further details on any deviation from the hierarchy</v>
      </c>
      <c r="G1362" s="993"/>
      <c r="H1362" s="993"/>
      <c r="I1362" s="993"/>
      <c r="J1362" s="993"/>
      <c r="K1362" s="993"/>
      <c r="L1362" s="993"/>
      <c r="M1362" s="993"/>
      <c r="N1362" s="1071"/>
      <c r="W1362" s="304"/>
    </row>
    <row r="1363" spans="1:23" ht="25.5" customHeight="1" thickBot="1" x14ac:dyDescent="0.25">
      <c r="C1363" s="270"/>
      <c r="E1363" s="496"/>
      <c r="F1363" s="1073"/>
      <c r="G1363" s="1074"/>
      <c r="H1363" s="1074"/>
      <c r="I1363" s="1074"/>
      <c r="J1363" s="1074"/>
      <c r="K1363" s="1074"/>
      <c r="L1363" s="1074"/>
      <c r="M1363" s="1074"/>
      <c r="N1363" s="1075"/>
      <c r="W1363" s="321" t="b">
        <f>W1360</f>
        <v>0</v>
      </c>
    </row>
    <row r="1364" spans="1:23" ht="5.0999999999999996" customHeight="1" x14ac:dyDescent="0.2">
      <c r="C1364" s="270"/>
      <c r="D1364" s="496"/>
      <c r="N1364" s="271"/>
    </row>
    <row r="1365" spans="1:23" ht="12.75" customHeight="1" x14ac:dyDescent="0.2">
      <c r="C1365" s="270"/>
      <c r="D1365" s="29" t="s">
        <v>154</v>
      </c>
      <c r="E1365" s="1076" t="str">
        <f>Translations!$B$316</f>
        <v>Description of the methodology for keeping track of the products produced</v>
      </c>
      <c r="F1365" s="1076"/>
      <c r="G1365" s="1076"/>
      <c r="H1365" s="1076"/>
      <c r="I1365" s="1076"/>
      <c r="J1365" s="1076"/>
      <c r="K1365" s="1076"/>
      <c r="L1365" s="1076"/>
      <c r="M1365" s="1076"/>
      <c r="N1365" s="1077"/>
    </row>
    <row r="1366" spans="1:23" ht="5.0999999999999996" customHeight="1" x14ac:dyDescent="0.2">
      <c r="C1366" s="270"/>
      <c r="E1366" s="920"/>
      <c r="F1366" s="920"/>
      <c r="G1366" s="920"/>
      <c r="H1366" s="920"/>
      <c r="I1366" s="920"/>
      <c r="J1366" s="920"/>
      <c r="K1366" s="920"/>
      <c r="L1366" s="920"/>
      <c r="M1366" s="920"/>
      <c r="N1366" s="1015"/>
    </row>
    <row r="1367" spans="1:23" ht="50.1" customHeight="1" x14ac:dyDescent="0.2">
      <c r="C1367" s="270"/>
      <c r="D1367" s="496"/>
      <c r="E1367" s="317"/>
      <c r="F1367" s="1078"/>
      <c r="G1367" s="1079"/>
      <c r="H1367" s="1079"/>
      <c r="I1367" s="1079"/>
      <c r="J1367" s="1079"/>
      <c r="K1367" s="1079"/>
      <c r="L1367" s="1079"/>
      <c r="M1367" s="1079"/>
      <c r="N1367" s="1080"/>
    </row>
    <row r="1368" spans="1:23" ht="5.0999999999999996" customHeight="1" x14ac:dyDescent="0.2">
      <c r="C1368" s="270"/>
      <c r="N1368" s="271"/>
    </row>
    <row r="1369" spans="1:23" ht="5.0999999999999996" customHeight="1" x14ac:dyDescent="0.2">
      <c r="C1369" s="282"/>
      <c r="D1369" s="285"/>
      <c r="E1369" s="283"/>
      <c r="F1369" s="283"/>
      <c r="G1369" s="283"/>
      <c r="H1369" s="283"/>
      <c r="I1369" s="283"/>
      <c r="J1369" s="283"/>
      <c r="K1369" s="283"/>
      <c r="L1369" s="283"/>
      <c r="M1369" s="283"/>
      <c r="N1369" s="284"/>
    </row>
    <row r="1370" spans="1:23" s="23" customFormat="1" x14ac:dyDescent="0.2">
      <c r="A1370" s="26"/>
      <c r="B1370" s="40"/>
      <c r="C1370" s="270"/>
      <c r="D1370" s="24" t="s">
        <v>148</v>
      </c>
      <c r="E1370" s="919" t="str">
        <f>Translations!$B$318</f>
        <v>Exchangeability of fuel and electricity:</v>
      </c>
      <c r="F1370" s="921"/>
      <c r="G1370" s="921"/>
      <c r="H1370" s="921"/>
      <c r="I1370" s="1081"/>
      <c r="J1370" s="972" t="str">
        <f>IF(I1327="","",IF(INDEX(EUconst_BMlistElExchangability,MATCH(I1327,EUconst_BMlistNames,0))=TRUE,"",HYPERLINK(Q1370,EUconst_MsgGoOn)))</f>
        <v/>
      </c>
      <c r="K1370" s="973"/>
      <c r="L1370" s="973"/>
      <c r="M1370" s="973"/>
      <c r="N1370" s="974"/>
      <c r="O1370" s="40"/>
      <c r="P1370" s="26" t="s">
        <v>481</v>
      </c>
      <c r="Q1370" s="477" t="str">
        <f>"#"&amp;ADDRESS(ROW(D1452),COLUMN(D1452))</f>
        <v>#$D$1452</v>
      </c>
      <c r="R1370" s="27"/>
      <c r="S1370" s="27"/>
      <c r="T1370" s="21"/>
      <c r="U1370" s="21"/>
      <c r="V1370" s="295"/>
      <c r="W1370" s="295"/>
    </row>
    <row r="1371" spans="1:23" ht="12.75" customHeight="1" thickBot="1" x14ac:dyDescent="0.25">
      <c r="C1371" s="270"/>
      <c r="D1371" s="496" t="s">
        <v>152</v>
      </c>
      <c r="E1371" s="967" t="str">
        <f>Translations!$B$249</f>
        <v>Information on the methodology applied</v>
      </c>
      <c r="F1371" s="967"/>
      <c r="G1371" s="967"/>
      <c r="H1371" s="967"/>
      <c r="I1371" s="967"/>
      <c r="J1371" s="967"/>
      <c r="K1371" s="967"/>
      <c r="L1371" s="967"/>
      <c r="M1371" s="967"/>
      <c r="N1371" s="1072"/>
      <c r="P1371" s="301"/>
      <c r="T1371" s="21"/>
    </row>
    <row r="1372" spans="1:23" ht="25.5" customHeight="1" thickBot="1" x14ac:dyDescent="0.25">
      <c r="C1372" s="270"/>
      <c r="E1372" s="496"/>
      <c r="I1372" s="968" t="str">
        <f>Translations!$B$254</f>
        <v>Data source</v>
      </c>
      <c r="J1372" s="968"/>
      <c r="K1372" s="968" t="str">
        <f>Translations!$B$255</f>
        <v>Other data source (if applicable)</v>
      </c>
      <c r="L1372" s="968"/>
      <c r="M1372" s="968" t="str">
        <f>Translations!$B$255</f>
        <v>Other data source (if applicable)</v>
      </c>
      <c r="N1372" s="968"/>
      <c r="U1372" s="301"/>
      <c r="V1372" s="301"/>
      <c r="W1372" s="318" t="s">
        <v>457</v>
      </c>
    </row>
    <row r="1373" spans="1:23" ht="12.75" customHeight="1" x14ac:dyDescent="0.2">
      <c r="C1373" s="270"/>
      <c r="E1373" s="496" t="s">
        <v>908</v>
      </c>
      <c r="F1373" s="975" t="str">
        <f>Translations!$B$322</f>
        <v>Relevant electricity consumption</v>
      </c>
      <c r="G1373" s="975"/>
      <c r="H1373" s="976"/>
      <c r="I1373" s="1056"/>
      <c r="J1373" s="1056"/>
      <c r="K1373" s="1002"/>
      <c r="L1373" s="1002"/>
      <c r="M1373" s="1002"/>
      <c r="N1373" s="1002"/>
      <c r="U1373" s="301"/>
      <c r="V1373" s="301"/>
      <c r="W1373" s="302" t="b">
        <f>IF(I1327&lt;&gt;"",IF(INDEX(EUconst_BMlistElExchangability,MATCH(I1327,EUconst_BMlistNames,0))=TRUE,FALSE,TRUE),FALSE)</f>
        <v>0</v>
      </c>
    </row>
    <row r="1374" spans="1:23" ht="5.0999999999999996" customHeight="1" x14ac:dyDescent="0.2">
      <c r="C1374" s="270"/>
      <c r="D1374" s="496"/>
      <c r="N1374" s="271"/>
      <c r="W1374" s="304"/>
    </row>
    <row r="1375" spans="1:23" ht="12.75" customHeight="1" x14ac:dyDescent="0.2">
      <c r="C1375" s="270"/>
      <c r="D1375" s="496"/>
      <c r="E1375" s="137" t="s">
        <v>909</v>
      </c>
      <c r="F1375" s="993" t="str">
        <f>Translations!$B$257</f>
        <v>Description of the methodology applied</v>
      </c>
      <c r="G1375" s="993"/>
      <c r="H1375" s="993"/>
      <c r="I1375" s="993"/>
      <c r="J1375" s="993"/>
      <c r="K1375" s="993"/>
      <c r="L1375" s="993"/>
      <c r="M1375" s="993"/>
      <c r="N1375" s="1071"/>
      <c r="W1375" s="304"/>
    </row>
    <row r="1376" spans="1:23" ht="5.0999999999999996" customHeight="1" x14ac:dyDescent="0.2">
      <c r="C1376" s="270"/>
      <c r="E1376" s="272"/>
      <c r="F1376" s="498"/>
      <c r="G1376" s="499"/>
      <c r="H1376" s="499"/>
      <c r="I1376" s="499"/>
      <c r="J1376" s="499"/>
      <c r="K1376" s="499"/>
      <c r="L1376" s="499"/>
      <c r="M1376" s="499"/>
      <c r="N1376" s="506"/>
      <c r="W1376" s="304"/>
    </row>
    <row r="1377" spans="3:23" s="294" customFormat="1" ht="12.75" customHeight="1" x14ac:dyDescent="0.2">
      <c r="C1377" s="270"/>
      <c r="D1377" s="496"/>
      <c r="E1377" s="137"/>
      <c r="F1377" s="1026" t="str">
        <f>IF(AND(I1327&lt;&gt;"",J1370=""),HYPERLINK("#" &amp; Q1377,EUConst_MsgDescription),"")</f>
        <v/>
      </c>
      <c r="G1377" s="1004"/>
      <c r="H1377" s="1004"/>
      <c r="I1377" s="1004"/>
      <c r="J1377" s="1004"/>
      <c r="K1377" s="1004"/>
      <c r="L1377" s="1004"/>
      <c r="M1377" s="1004"/>
      <c r="N1377" s="1005"/>
      <c r="O1377" s="40"/>
      <c r="P1377" s="26" t="s">
        <v>481</v>
      </c>
      <c r="Q1377" s="477" t="str">
        <f>"#"&amp;ADDRESS(ROW($C$10),COLUMN($C$10))</f>
        <v>#$C$10</v>
      </c>
      <c r="R1377" s="295"/>
      <c r="S1377" s="295"/>
      <c r="T1377" s="295"/>
      <c r="U1377" s="295"/>
      <c r="V1377" s="295"/>
      <c r="W1377" s="304"/>
    </row>
    <row r="1378" spans="3:23" s="294" customFormat="1" ht="5.0999999999999996" customHeight="1" x14ac:dyDescent="0.2">
      <c r="C1378" s="270"/>
      <c r="D1378" s="496"/>
      <c r="E1378" s="28"/>
      <c r="F1378" s="1069"/>
      <c r="G1378" s="1069"/>
      <c r="H1378" s="1069"/>
      <c r="I1378" s="1069"/>
      <c r="J1378" s="1069"/>
      <c r="K1378" s="1069"/>
      <c r="L1378" s="1069"/>
      <c r="M1378" s="1069"/>
      <c r="N1378" s="1070"/>
      <c r="O1378" s="40"/>
      <c r="P1378" s="301"/>
      <c r="Q1378" s="295"/>
      <c r="R1378" s="295"/>
      <c r="S1378" s="295"/>
      <c r="T1378" s="295"/>
      <c r="U1378" s="295"/>
      <c r="V1378" s="295"/>
      <c r="W1378" s="304"/>
    </row>
    <row r="1379" spans="3:23" s="294" customFormat="1" ht="50.1" customHeight="1" x14ac:dyDescent="0.2">
      <c r="C1379" s="270"/>
      <c r="D1379" s="28"/>
      <c r="E1379" s="317"/>
      <c r="F1379" s="1052"/>
      <c r="G1379" s="1053"/>
      <c r="H1379" s="1053"/>
      <c r="I1379" s="1053"/>
      <c r="J1379" s="1053"/>
      <c r="K1379" s="1053"/>
      <c r="L1379" s="1053"/>
      <c r="M1379" s="1053"/>
      <c r="N1379" s="1054"/>
      <c r="O1379" s="40"/>
      <c r="P1379" s="295"/>
      <c r="Q1379" s="295"/>
      <c r="R1379" s="295"/>
      <c r="S1379" s="295"/>
      <c r="T1379" s="295"/>
      <c r="U1379" s="295"/>
      <c r="V1379" s="295"/>
      <c r="W1379" s="303" t="b">
        <f>W1373</f>
        <v>0</v>
      </c>
    </row>
    <row r="1380" spans="3:23" s="294" customFormat="1" ht="5.0999999999999996" customHeight="1" x14ac:dyDescent="0.2">
      <c r="C1380" s="270"/>
      <c r="D1380" s="496"/>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2">
      <c r="C1381" s="270"/>
      <c r="D1381" s="496"/>
      <c r="E1381" s="137"/>
      <c r="F1381" s="998" t="str">
        <f>Translations!$B$210</f>
        <v>Reference to external files, if relevant</v>
      </c>
      <c r="G1381" s="998"/>
      <c r="H1381" s="998"/>
      <c r="I1381" s="998"/>
      <c r="J1381" s="998"/>
      <c r="K1381" s="934"/>
      <c r="L1381" s="934"/>
      <c r="M1381" s="934"/>
      <c r="N1381" s="934"/>
      <c r="O1381" s="40"/>
      <c r="P1381" s="295"/>
      <c r="Q1381" s="295"/>
      <c r="R1381" s="295"/>
      <c r="S1381" s="295"/>
      <c r="T1381" s="295"/>
      <c r="U1381" s="295"/>
      <c r="V1381" s="295"/>
      <c r="W1381" s="303" t="b">
        <f>W1379</f>
        <v>0</v>
      </c>
    </row>
    <row r="1382" spans="3:23" s="294" customFormat="1" ht="5.0999999999999996" customHeight="1" x14ac:dyDescent="0.2">
      <c r="C1382" s="270"/>
      <c r="D1382" s="496"/>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12.75" customHeight="1" x14ac:dyDescent="0.2">
      <c r="C1383" s="270"/>
      <c r="D1383" s="496" t="s">
        <v>153</v>
      </c>
      <c r="E1383" s="982" t="str">
        <f>Translations!$B$258</f>
        <v>The hierarchical order has been followed?</v>
      </c>
      <c r="F1383" s="982"/>
      <c r="G1383" s="982"/>
      <c r="H1383" s="983"/>
      <c r="I1383" s="312"/>
      <c r="J1383" s="319" t="str">
        <f>Translations!$B$259</f>
        <v xml:space="preserve"> If not, why?</v>
      </c>
      <c r="K1383" s="977"/>
      <c r="L1383" s="978"/>
      <c r="M1383" s="978"/>
      <c r="N1383" s="984"/>
      <c r="O1383" s="40"/>
      <c r="P1383" s="295"/>
      <c r="Q1383" s="295"/>
      <c r="R1383" s="295"/>
      <c r="S1383" s="295"/>
      <c r="T1383" s="295"/>
      <c r="U1383" s="295"/>
      <c r="V1383" s="309" t="b">
        <f>W1381</f>
        <v>0</v>
      </c>
      <c r="W1383" s="310" t="b">
        <f>OR(W1381,AND(I1383&lt;&gt;"",I1383=TRUE))</f>
        <v>0</v>
      </c>
    </row>
    <row r="1384" spans="3:23" s="294" customFormat="1" ht="5.0999999999999996" customHeight="1" x14ac:dyDescent="0.2">
      <c r="C1384" s="270"/>
      <c r="D1384" s="40"/>
      <c r="E1384" s="502"/>
      <c r="F1384" s="502"/>
      <c r="G1384" s="502"/>
      <c r="H1384" s="502"/>
      <c r="I1384" s="502"/>
      <c r="J1384" s="502"/>
      <c r="K1384" s="502"/>
      <c r="L1384" s="502"/>
      <c r="M1384" s="502"/>
      <c r="N1384" s="397"/>
      <c r="O1384" s="40"/>
      <c r="P1384" s="295"/>
      <c r="Q1384" s="295"/>
      <c r="R1384" s="295"/>
      <c r="S1384" s="295"/>
      <c r="T1384" s="295"/>
      <c r="U1384" s="295"/>
      <c r="V1384" s="295"/>
      <c r="W1384" s="304"/>
    </row>
    <row r="1385" spans="3:23" s="294" customFormat="1" ht="12.75" customHeight="1" x14ac:dyDescent="0.2">
      <c r="C1385" s="270"/>
      <c r="D1385" s="496"/>
      <c r="E1385" s="496"/>
      <c r="F1385" s="993" t="str">
        <f>Translations!$B$264</f>
        <v>Further details on any deviation from the hierarchy</v>
      </c>
      <c r="G1385" s="993"/>
      <c r="H1385" s="993"/>
      <c r="I1385" s="993"/>
      <c r="J1385" s="993"/>
      <c r="K1385" s="993"/>
      <c r="L1385" s="993"/>
      <c r="M1385" s="993"/>
      <c r="N1385" s="1071"/>
      <c r="O1385" s="40"/>
      <c r="P1385" s="295"/>
      <c r="Q1385" s="295"/>
      <c r="R1385" s="295"/>
      <c r="S1385" s="295"/>
      <c r="T1385" s="295"/>
      <c r="U1385" s="295"/>
      <c r="V1385" s="295"/>
      <c r="W1385" s="304"/>
    </row>
    <row r="1386" spans="3:23" s="294" customFormat="1" ht="25.5" customHeight="1" thickBot="1" x14ac:dyDescent="0.25">
      <c r="C1386" s="270"/>
      <c r="D1386" s="40"/>
      <c r="E1386" s="496"/>
      <c r="F1386" s="994"/>
      <c r="G1386" s="995"/>
      <c r="H1386" s="995"/>
      <c r="I1386" s="995"/>
      <c r="J1386" s="995"/>
      <c r="K1386" s="995"/>
      <c r="L1386" s="995"/>
      <c r="M1386" s="995"/>
      <c r="N1386" s="996"/>
      <c r="O1386" s="40"/>
      <c r="P1386" s="295"/>
      <c r="Q1386" s="295"/>
      <c r="R1386" s="295"/>
      <c r="S1386" s="295"/>
      <c r="T1386" s="295"/>
      <c r="U1386" s="295"/>
      <c r="V1386" s="295"/>
      <c r="W1386" s="321" t="b">
        <f>W1383</f>
        <v>0</v>
      </c>
    </row>
    <row r="1387" spans="3:23" s="294" customFormat="1" ht="5.0999999999999996" customHeight="1" x14ac:dyDescent="0.2">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0999999999999996" customHeight="1" x14ac:dyDescent="0.2">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2">
      <c r="C1389" s="447"/>
      <c r="D1389" s="448" t="s">
        <v>149</v>
      </c>
      <c r="E1389" s="1058" t="str">
        <f>Translations!$B$324</f>
        <v>Are measurable heat flows imported from non-ETS installations or entities relevant?</v>
      </c>
      <c r="F1389" s="1058"/>
      <c r="G1389" s="1058"/>
      <c r="H1389" s="1058"/>
      <c r="I1389" s="1058"/>
      <c r="J1389" s="1058"/>
      <c r="K1389" s="1058"/>
      <c r="L1389" s="1058"/>
      <c r="M1389" s="1048"/>
      <c r="N1389" s="1048"/>
      <c r="O1389" s="40"/>
      <c r="P1389" s="301"/>
      <c r="Q1389" s="295"/>
      <c r="R1389" s="306"/>
      <c r="S1389" s="295"/>
      <c r="T1389" s="295"/>
      <c r="U1389" s="295"/>
      <c r="V1389" s="295"/>
      <c r="W1389" s="295"/>
    </row>
    <row r="1390" spans="3:23" s="294" customFormat="1" ht="5.0999999999999996" customHeight="1" x14ac:dyDescent="0.2">
      <c r="C1390" s="447"/>
      <c r="D1390" s="23"/>
      <c r="E1390" s="507"/>
      <c r="F1390" s="507"/>
      <c r="G1390" s="507"/>
      <c r="H1390" s="507"/>
      <c r="I1390" s="507"/>
      <c r="J1390" s="507"/>
      <c r="K1390" s="507"/>
      <c r="L1390" s="507"/>
      <c r="M1390" s="507"/>
      <c r="N1390" s="511"/>
      <c r="O1390" s="40"/>
      <c r="P1390" s="301"/>
      <c r="Q1390" s="295"/>
      <c r="R1390" s="306"/>
      <c r="S1390" s="295"/>
      <c r="T1390" s="295"/>
      <c r="U1390" s="295"/>
      <c r="V1390" s="295"/>
      <c r="W1390" s="295"/>
    </row>
    <row r="1391" spans="3:23" s="294" customFormat="1" ht="12.75" customHeight="1" x14ac:dyDescent="0.2">
      <c r="C1391" s="447"/>
      <c r="D1391" s="23"/>
      <c r="E1391" s="23"/>
      <c r="F1391" s="1059" t="str">
        <f>Translations!$B$257</f>
        <v>Description of the methodology applied</v>
      </c>
      <c r="G1391" s="1059"/>
      <c r="H1391" s="1059"/>
      <c r="I1391" s="1059"/>
      <c r="J1391" s="1059"/>
      <c r="K1391" s="1059"/>
      <c r="L1391" s="1059"/>
      <c r="M1391" s="1059"/>
      <c r="N1391" s="1060"/>
      <c r="O1391" s="40"/>
      <c r="P1391" s="301"/>
      <c r="Q1391" s="295"/>
      <c r="R1391" s="306"/>
      <c r="S1391" s="295"/>
      <c r="T1391" s="295"/>
      <c r="U1391" s="295"/>
      <c r="V1391" s="295"/>
      <c r="W1391" s="295"/>
    </row>
    <row r="1392" spans="3:23" s="294" customFormat="1" ht="5.0999999999999996" customHeight="1" thickBot="1" x14ac:dyDescent="0.25">
      <c r="C1392" s="447"/>
      <c r="D1392" s="23"/>
      <c r="E1392" s="272"/>
      <c r="F1392" s="450"/>
      <c r="G1392" s="451"/>
      <c r="H1392" s="451"/>
      <c r="I1392" s="451"/>
      <c r="J1392" s="451"/>
      <c r="K1392" s="451"/>
      <c r="L1392" s="451"/>
      <c r="M1392" s="451"/>
      <c r="N1392" s="452"/>
      <c r="O1392" s="40"/>
      <c r="P1392" s="295"/>
      <c r="Q1392" s="295"/>
      <c r="R1392" s="295"/>
      <c r="S1392" s="295"/>
      <c r="T1392" s="295"/>
      <c r="U1392" s="295"/>
      <c r="V1392" s="295"/>
      <c r="W1392" s="295"/>
    </row>
    <row r="1393" spans="3:23" s="294" customFormat="1" ht="12.75" customHeight="1" x14ac:dyDescent="0.2">
      <c r="C1393" s="447"/>
      <c r="D1393" s="449"/>
      <c r="E1393" s="453"/>
      <c r="F1393" s="1026" t="str">
        <f>IF(I1327&lt;&gt;"",HYPERLINK("#" &amp; Q1393,EUConst_MsgDescription),"")</f>
        <v/>
      </c>
      <c r="G1393" s="1004"/>
      <c r="H1393" s="1004"/>
      <c r="I1393" s="1004"/>
      <c r="J1393" s="1004"/>
      <c r="K1393" s="1004"/>
      <c r="L1393" s="1004"/>
      <c r="M1393" s="1004"/>
      <c r="N1393" s="1005"/>
      <c r="O1393" s="40"/>
      <c r="P1393" s="26" t="s">
        <v>481</v>
      </c>
      <c r="Q1393" s="477" t="str">
        <f>"#"&amp;ADDRESS(ROW($C$10),COLUMN($C$10))</f>
        <v>#$C$10</v>
      </c>
      <c r="R1393" s="295"/>
      <c r="S1393" s="295"/>
      <c r="T1393" s="295"/>
      <c r="U1393" s="295"/>
      <c r="V1393" s="295"/>
      <c r="W1393" s="318" t="s">
        <v>457</v>
      </c>
    </row>
    <row r="1394" spans="3:23" s="294" customFormat="1" ht="5.0999999999999996" customHeight="1" thickBot="1" x14ac:dyDescent="0.25">
      <c r="C1394" s="447"/>
      <c r="D1394" s="449"/>
      <c r="E1394" s="453"/>
      <c r="F1394" s="1061"/>
      <c r="G1394" s="1062"/>
      <c r="H1394" s="1062"/>
      <c r="I1394" s="1062"/>
      <c r="J1394" s="1062"/>
      <c r="K1394" s="1062"/>
      <c r="L1394" s="1062"/>
      <c r="M1394" s="1062"/>
      <c r="N1394" s="1063"/>
      <c r="O1394" s="40"/>
      <c r="P1394" s="26"/>
      <c r="Q1394" s="295"/>
      <c r="R1394" s="295"/>
      <c r="S1394" s="295"/>
      <c r="T1394" s="295"/>
      <c r="U1394" s="295"/>
      <c r="V1394" s="295"/>
      <c r="W1394" s="304"/>
    </row>
    <row r="1395" spans="3:23" s="294" customFormat="1" ht="50.1" customHeight="1" thickBot="1" x14ac:dyDescent="0.25">
      <c r="C1395" s="447"/>
      <c r="D1395" s="23"/>
      <c r="E1395" s="23"/>
      <c r="F1395" s="994"/>
      <c r="G1395" s="995"/>
      <c r="H1395" s="995"/>
      <c r="I1395" s="995"/>
      <c r="J1395" s="995"/>
      <c r="K1395" s="995"/>
      <c r="L1395" s="995"/>
      <c r="M1395" s="995"/>
      <c r="N1395" s="996"/>
      <c r="O1395" s="40"/>
      <c r="P1395" s="301"/>
      <c r="Q1395" s="295"/>
      <c r="R1395" s="306"/>
      <c r="S1395" s="295"/>
      <c r="T1395" s="295"/>
      <c r="U1395" s="295"/>
      <c r="V1395" s="306"/>
      <c r="W1395" s="514" t="b">
        <f>OR(W1389,AND(M1389&lt;&gt;"",M1389=FALSE))</f>
        <v>0</v>
      </c>
    </row>
    <row r="1396" spans="3:23" s="294" customFormat="1" ht="5.0999999999999996" customHeight="1" x14ac:dyDescent="0.2">
      <c r="C1396" s="447"/>
      <c r="D1396" s="449"/>
      <c r="E1396" s="454"/>
      <c r="F1396" s="510"/>
      <c r="G1396" s="510"/>
      <c r="H1396" s="510"/>
      <c r="I1396" s="510"/>
      <c r="J1396" s="510"/>
      <c r="K1396" s="510"/>
      <c r="L1396" s="510"/>
      <c r="M1396" s="510"/>
      <c r="N1396" s="456"/>
      <c r="O1396" s="40"/>
      <c r="P1396" s="301"/>
      <c r="Q1396" s="295"/>
      <c r="R1396" s="306"/>
      <c r="S1396" s="295"/>
      <c r="T1396" s="295"/>
      <c r="U1396" s="295"/>
      <c r="V1396" s="306"/>
      <c r="W1396" s="306"/>
    </row>
    <row r="1397" spans="3:23" s="294" customFormat="1" ht="12.75" customHeight="1" x14ac:dyDescent="0.2">
      <c r="C1397" s="457"/>
      <c r="D1397" s="458"/>
      <c r="E1397" s="458"/>
      <c r="F1397" s="458"/>
      <c r="G1397" s="458"/>
      <c r="H1397" s="458"/>
      <c r="I1397" s="458"/>
      <c r="J1397" s="458"/>
      <c r="K1397" s="458"/>
      <c r="L1397" s="458"/>
      <c r="M1397" s="458"/>
      <c r="N1397" s="459"/>
      <c r="O1397" s="40"/>
      <c r="P1397" s="295"/>
      <c r="Q1397" s="295"/>
      <c r="R1397" s="295"/>
      <c r="S1397" s="295"/>
      <c r="T1397" s="295"/>
      <c r="U1397" s="295"/>
      <c r="V1397" s="295"/>
      <c r="W1397" s="295"/>
    </row>
    <row r="1398" spans="3:23" s="294" customFormat="1" ht="15" customHeight="1" x14ac:dyDescent="0.2">
      <c r="C1398" s="403"/>
      <c r="D1398" s="1064" t="str">
        <f>Translations!$B$329</f>
        <v>Data required for the determination of the benchmark improvement rate pursuant to Article 10a(2) of the Directive</v>
      </c>
      <c r="E1398" s="1065"/>
      <c r="F1398" s="1065"/>
      <c r="G1398" s="1065"/>
      <c r="H1398" s="1065"/>
      <c r="I1398" s="1065"/>
      <c r="J1398" s="1065"/>
      <c r="K1398" s="1065"/>
      <c r="L1398" s="1065"/>
      <c r="M1398" s="1065"/>
      <c r="N1398" s="1066"/>
      <c r="O1398" s="40"/>
      <c r="P1398" s="295"/>
      <c r="Q1398" s="295"/>
      <c r="R1398" s="295"/>
      <c r="S1398" s="295"/>
      <c r="T1398" s="295"/>
      <c r="U1398" s="295"/>
      <c r="V1398" s="295"/>
      <c r="W1398" s="295"/>
    </row>
    <row r="1399" spans="3:23" s="294" customFormat="1" ht="5.0999999999999996" customHeight="1" x14ac:dyDescent="0.2">
      <c r="C1399" s="403"/>
      <c r="D1399" s="404"/>
      <c r="E1399" s="404"/>
      <c r="F1399" s="404"/>
      <c r="G1399" s="404"/>
      <c r="H1399" s="404"/>
      <c r="I1399" s="404"/>
      <c r="J1399" s="404"/>
      <c r="K1399" s="404"/>
      <c r="L1399" s="404"/>
      <c r="M1399" s="404"/>
      <c r="N1399" s="405"/>
      <c r="O1399" s="40"/>
      <c r="P1399" s="295"/>
      <c r="Q1399" s="295"/>
      <c r="R1399" s="295"/>
      <c r="S1399" s="295"/>
      <c r="T1399" s="295"/>
      <c r="U1399" s="295"/>
      <c r="V1399" s="295"/>
      <c r="W1399" s="295"/>
    </row>
    <row r="1400" spans="3:23" s="294" customFormat="1" ht="12.75" customHeight="1" x14ac:dyDescent="0.2">
      <c r="C1400" s="403"/>
      <c r="D1400" s="406" t="s">
        <v>150</v>
      </c>
      <c r="E1400" s="1067" t="str">
        <f>Translations!$B$330</f>
        <v>Directly attributable emissions</v>
      </c>
      <c r="F1400" s="1067"/>
      <c r="G1400" s="1067"/>
      <c r="H1400" s="1067"/>
      <c r="I1400" s="1067"/>
      <c r="J1400" s="1067"/>
      <c r="K1400" s="1067"/>
      <c r="L1400" s="1067"/>
      <c r="M1400" s="1067"/>
      <c r="N1400" s="1068"/>
      <c r="O1400" s="40"/>
      <c r="P1400" s="295"/>
      <c r="Q1400" s="295"/>
      <c r="R1400" s="295"/>
      <c r="S1400" s="295"/>
      <c r="T1400" s="295"/>
      <c r="U1400" s="295"/>
      <c r="V1400" s="295"/>
      <c r="W1400" s="295"/>
    </row>
    <row r="1401" spans="3:23" s="294" customFormat="1" ht="12.75" customHeight="1" x14ac:dyDescent="0.2">
      <c r="C1401" s="403"/>
      <c r="D1401" s="407" t="s">
        <v>152</v>
      </c>
      <c r="E1401" s="1047" t="str">
        <f>Translations!$B$331</f>
        <v>Attribution of directly attributable emissions</v>
      </c>
      <c r="F1401" s="1047"/>
      <c r="G1401" s="1047"/>
      <c r="H1401" s="1047"/>
      <c r="I1401" s="1047"/>
      <c r="J1401" s="1047"/>
      <c r="K1401" s="1047"/>
      <c r="L1401" s="1047"/>
      <c r="M1401" s="1047"/>
      <c r="N1401" s="1049"/>
      <c r="O1401" s="40"/>
      <c r="P1401" s="301"/>
      <c r="Q1401" s="295"/>
      <c r="R1401" s="295"/>
      <c r="S1401" s="295"/>
      <c r="T1401" s="21"/>
      <c r="U1401" s="295"/>
      <c r="V1401" s="295"/>
      <c r="W1401" s="295"/>
    </row>
    <row r="1402" spans="3:23" s="294" customFormat="1" ht="5.0999999999999996" customHeight="1" x14ac:dyDescent="0.2">
      <c r="C1402" s="403"/>
      <c r="D1402" s="404"/>
      <c r="E1402" s="1016"/>
      <c r="F1402" s="1017"/>
      <c r="G1402" s="1017"/>
      <c r="H1402" s="1017"/>
      <c r="I1402" s="1017"/>
      <c r="J1402" s="1017"/>
      <c r="K1402" s="1017"/>
      <c r="L1402" s="1017"/>
      <c r="M1402" s="1017"/>
      <c r="N1402" s="1018"/>
      <c r="O1402" s="40"/>
      <c r="P1402" s="295"/>
      <c r="Q1402" s="295"/>
      <c r="R1402" s="295"/>
      <c r="S1402" s="295"/>
      <c r="T1402" s="295"/>
      <c r="U1402" s="295"/>
      <c r="V1402" s="295"/>
      <c r="W1402" s="295"/>
    </row>
    <row r="1403" spans="3:23" s="294" customFormat="1" ht="12.75" customHeight="1" x14ac:dyDescent="0.2">
      <c r="C1403" s="403"/>
      <c r="D1403" s="407"/>
      <c r="E1403" s="412"/>
      <c r="F1403" s="1026" t="str">
        <f>IF(I1327&lt;&gt;"",HYPERLINK("#" &amp; Q1403,EUConst_MsgDescription),"")</f>
        <v/>
      </c>
      <c r="G1403" s="1004"/>
      <c r="H1403" s="1004"/>
      <c r="I1403" s="1004"/>
      <c r="J1403" s="1004"/>
      <c r="K1403" s="1004"/>
      <c r="L1403" s="1004"/>
      <c r="M1403" s="1004"/>
      <c r="N1403" s="1005"/>
      <c r="O1403" s="40"/>
      <c r="P1403" s="26" t="s">
        <v>481</v>
      </c>
      <c r="Q1403" s="477" t="str">
        <f>"#"&amp;ADDRESS(ROW($C$10),COLUMN($C$10))</f>
        <v>#$C$10</v>
      </c>
      <c r="R1403" s="295"/>
      <c r="S1403" s="295"/>
      <c r="T1403" s="295"/>
      <c r="U1403" s="295"/>
      <c r="V1403" s="295"/>
      <c r="W1403" s="295"/>
    </row>
    <row r="1404" spans="3:23" s="294" customFormat="1" ht="5.0999999999999996" customHeight="1" x14ac:dyDescent="0.2">
      <c r="C1404" s="403"/>
      <c r="D1404" s="407"/>
      <c r="E1404" s="413"/>
      <c r="F1404" s="1027"/>
      <c r="G1404" s="1027"/>
      <c r="H1404" s="1027"/>
      <c r="I1404" s="1027"/>
      <c r="J1404" s="1027"/>
      <c r="K1404" s="1027"/>
      <c r="L1404" s="1027"/>
      <c r="M1404" s="1027"/>
      <c r="N1404" s="1028"/>
      <c r="O1404" s="40"/>
      <c r="P1404" s="301"/>
      <c r="Q1404" s="295"/>
      <c r="R1404" s="295"/>
      <c r="S1404" s="295"/>
      <c r="T1404" s="295"/>
      <c r="U1404" s="295"/>
      <c r="V1404" s="295"/>
      <c r="W1404" s="295"/>
    </row>
    <row r="1405" spans="3:23" s="294" customFormat="1" ht="50.1" customHeight="1" x14ac:dyDescent="0.2">
      <c r="C1405" s="403"/>
      <c r="D1405" s="404"/>
      <c r="E1405" s="404"/>
      <c r="F1405" s="1052"/>
      <c r="G1405" s="1053"/>
      <c r="H1405" s="1053"/>
      <c r="I1405" s="1053"/>
      <c r="J1405" s="1053"/>
      <c r="K1405" s="1053"/>
      <c r="L1405" s="1053"/>
      <c r="M1405" s="1053"/>
      <c r="N1405" s="1054"/>
      <c r="O1405" s="40"/>
      <c r="P1405" s="295"/>
      <c r="Q1405" s="295"/>
      <c r="R1405" s="295"/>
      <c r="S1405" s="295"/>
      <c r="T1405" s="295"/>
      <c r="U1405" s="295"/>
      <c r="V1405" s="295"/>
      <c r="W1405" s="295"/>
    </row>
    <row r="1406" spans="3:23" s="294" customFormat="1" ht="5.0999999999999996" customHeight="1" x14ac:dyDescent="0.2">
      <c r="C1406" s="403"/>
      <c r="D1406" s="404"/>
      <c r="E1406" s="404"/>
      <c r="F1406" s="404"/>
      <c r="G1406" s="404"/>
      <c r="H1406" s="404"/>
      <c r="I1406" s="404"/>
      <c r="J1406" s="404"/>
      <c r="K1406" s="404"/>
      <c r="L1406" s="404"/>
      <c r="M1406" s="404"/>
      <c r="N1406" s="405"/>
      <c r="O1406" s="40"/>
      <c r="P1406" s="295"/>
      <c r="Q1406" s="295"/>
      <c r="R1406" s="295"/>
      <c r="S1406" s="295"/>
      <c r="T1406" s="295"/>
      <c r="U1406" s="295"/>
      <c r="V1406" s="295"/>
      <c r="W1406" s="295"/>
    </row>
    <row r="1407" spans="3:23" s="294" customFormat="1" ht="12.75" customHeight="1" x14ac:dyDescent="0.2">
      <c r="C1407" s="403"/>
      <c r="D1407" s="404"/>
      <c r="E1407" s="404"/>
      <c r="F1407" s="1029" t="str">
        <f>Translations!$B$210</f>
        <v>Reference to external files, if relevant</v>
      </c>
      <c r="G1407" s="1029"/>
      <c r="H1407" s="1029"/>
      <c r="I1407" s="1029"/>
      <c r="J1407" s="1029"/>
      <c r="K1407" s="934"/>
      <c r="L1407" s="934"/>
      <c r="M1407" s="934"/>
      <c r="N1407" s="934"/>
      <c r="O1407" s="40"/>
      <c r="P1407" s="295"/>
      <c r="Q1407" s="295"/>
      <c r="R1407" s="295"/>
      <c r="S1407" s="295"/>
      <c r="T1407" s="295"/>
      <c r="U1407" s="295"/>
      <c r="V1407" s="295"/>
      <c r="W1407" s="295"/>
    </row>
    <row r="1408" spans="3:23" s="294" customFormat="1" ht="5.0999999999999996" customHeight="1" x14ac:dyDescent="0.2">
      <c r="C1408" s="403"/>
      <c r="D1408" s="404"/>
      <c r="E1408" s="404"/>
      <c r="F1408" s="414"/>
      <c r="G1408" s="414"/>
      <c r="H1408" s="414"/>
      <c r="I1408" s="414"/>
      <c r="J1408" s="414"/>
      <c r="K1408" s="414"/>
      <c r="L1408" s="414"/>
      <c r="M1408" s="414"/>
      <c r="N1408" s="415"/>
      <c r="O1408" s="40"/>
      <c r="P1408" s="295"/>
      <c r="Q1408" s="295"/>
      <c r="R1408" s="295"/>
      <c r="S1408" s="295"/>
      <c r="T1408" s="295"/>
      <c r="U1408" s="295"/>
      <c r="V1408" s="295"/>
      <c r="W1408" s="295"/>
    </row>
    <row r="1409" spans="1:23" ht="12.75" customHeight="1" x14ac:dyDescent="0.2">
      <c r="C1409" s="403"/>
      <c r="D1409" s="407" t="s">
        <v>153</v>
      </c>
      <c r="E1409" s="1047" t="str">
        <f>Translations!$B$337</f>
        <v>Are further internal source streams relevant?</v>
      </c>
      <c r="F1409" s="1047"/>
      <c r="G1409" s="1047"/>
      <c r="H1409" s="1047"/>
      <c r="I1409" s="1047"/>
      <c r="J1409" s="1047"/>
      <c r="K1409" s="1047"/>
      <c r="L1409" s="1047"/>
      <c r="M1409" s="1048"/>
      <c r="N1409" s="1048"/>
      <c r="P1409" s="301"/>
      <c r="T1409" s="21"/>
    </row>
    <row r="1410" spans="1:23" ht="5.0999999999999996" customHeight="1" x14ac:dyDescent="0.2">
      <c r="C1410" s="403"/>
      <c r="D1410" s="404"/>
      <c r="E1410" s="1016"/>
      <c r="F1410" s="1016"/>
      <c r="G1410" s="1016"/>
      <c r="H1410" s="1016"/>
      <c r="I1410" s="1016"/>
      <c r="J1410" s="1016"/>
      <c r="K1410" s="1016"/>
      <c r="L1410" s="1016"/>
      <c r="M1410" s="1016"/>
      <c r="N1410" s="1057"/>
    </row>
    <row r="1411" spans="1:23" ht="25.5" customHeight="1" thickBot="1" x14ac:dyDescent="0.25">
      <c r="C1411" s="403"/>
      <c r="D1411" s="404"/>
      <c r="E1411" s="404"/>
      <c r="F1411" s="404"/>
      <c r="G1411" s="404"/>
      <c r="H1411" s="404"/>
      <c r="I1411" s="1044" t="str">
        <f>Translations!$B$254</f>
        <v>Data source</v>
      </c>
      <c r="J1411" s="1044"/>
      <c r="K1411" s="1044" t="str">
        <f>Translations!$B$255</f>
        <v>Other data source (if applicable)</v>
      </c>
      <c r="L1411" s="1044"/>
      <c r="M1411" s="1044" t="str">
        <f>Translations!$B$255</f>
        <v>Other data source (if applicable)</v>
      </c>
      <c r="N1411" s="1044"/>
      <c r="P1411" s="301"/>
      <c r="W1411" s="295" t="s">
        <v>457</v>
      </c>
    </row>
    <row r="1412" spans="1:23" ht="12.75" customHeight="1" x14ac:dyDescent="0.2">
      <c r="C1412" s="403"/>
      <c r="D1412" s="407"/>
      <c r="E1412" s="412" t="s">
        <v>908</v>
      </c>
      <c r="F1412" s="1051" t="str">
        <f>Translations!$B$342</f>
        <v>Amounts imported or exported</v>
      </c>
      <c r="G1412" s="1055"/>
      <c r="H1412" s="1055"/>
      <c r="I1412" s="1056"/>
      <c r="J1412" s="1056"/>
      <c r="K1412" s="1002"/>
      <c r="L1412" s="1002"/>
      <c r="M1412" s="1002"/>
      <c r="N1412" s="1002"/>
      <c r="W1412" s="302" t="b">
        <f>AND(M1409&lt;&gt;"",M1409=FALSE)</f>
        <v>0</v>
      </c>
    </row>
    <row r="1413" spans="1:23" ht="12.75" customHeight="1" x14ac:dyDescent="0.2">
      <c r="C1413" s="403"/>
      <c r="D1413" s="407"/>
      <c r="E1413" s="412" t="s">
        <v>909</v>
      </c>
      <c r="F1413" s="1051" t="str">
        <f>Translations!$B$256</f>
        <v>Energy content</v>
      </c>
      <c r="G1413" s="1055"/>
      <c r="H1413" s="1055"/>
      <c r="I1413" s="1056"/>
      <c r="J1413" s="1056"/>
      <c r="K1413" s="1002"/>
      <c r="L1413" s="1002"/>
      <c r="M1413" s="1002"/>
      <c r="N1413" s="1002"/>
      <c r="W1413" s="324" t="b">
        <f>W1412</f>
        <v>0</v>
      </c>
    </row>
    <row r="1414" spans="1:23" ht="12.75" customHeight="1" x14ac:dyDescent="0.2">
      <c r="C1414" s="403"/>
      <c r="D1414" s="407"/>
      <c r="E1414" s="412" t="s">
        <v>910</v>
      </c>
      <c r="F1414" s="1050" t="str">
        <f>Translations!$B$343</f>
        <v>Emission factor or carbon content</v>
      </c>
      <c r="G1414" s="1050"/>
      <c r="H1414" s="1051"/>
      <c r="I1414" s="977"/>
      <c r="J1414" s="984"/>
      <c r="K1414" s="979"/>
      <c r="L1414" s="981"/>
      <c r="M1414" s="979"/>
      <c r="N1414" s="981"/>
      <c r="W1414" s="324" t="b">
        <f>W1413</f>
        <v>0</v>
      </c>
    </row>
    <row r="1415" spans="1:23" ht="12.75" customHeight="1" x14ac:dyDescent="0.2">
      <c r="C1415" s="403"/>
      <c r="D1415" s="407"/>
      <c r="E1415" s="412" t="s">
        <v>911</v>
      </c>
      <c r="F1415" s="1050" t="str">
        <f>Translations!$B$344</f>
        <v>Biomass content</v>
      </c>
      <c r="G1415" s="1050"/>
      <c r="H1415" s="1051"/>
      <c r="I1415" s="977"/>
      <c r="J1415" s="984"/>
      <c r="K1415" s="979"/>
      <c r="L1415" s="981"/>
      <c r="M1415" s="979"/>
      <c r="N1415" s="981"/>
      <c r="W1415" s="324" t="b">
        <f>W1414</f>
        <v>0</v>
      </c>
    </row>
    <row r="1416" spans="1:23" ht="5.0999999999999996" customHeight="1" x14ac:dyDescent="0.2">
      <c r="C1416" s="403"/>
      <c r="D1416" s="407"/>
      <c r="E1416" s="404"/>
      <c r="F1416" s="404"/>
      <c r="G1416" s="404"/>
      <c r="H1416" s="404"/>
      <c r="I1416" s="404"/>
      <c r="J1416" s="404"/>
      <c r="K1416" s="404"/>
      <c r="L1416" s="404"/>
      <c r="M1416" s="404"/>
      <c r="N1416" s="405"/>
      <c r="P1416" s="301"/>
      <c r="W1416" s="304"/>
    </row>
    <row r="1417" spans="1:23" ht="12.75" customHeight="1" x14ac:dyDescent="0.2">
      <c r="C1417" s="403"/>
      <c r="D1417" s="407"/>
      <c r="E1417" s="412" t="s">
        <v>912</v>
      </c>
      <c r="F1417" s="1013" t="str">
        <f>Translations!$B$257</f>
        <v>Description of the methodology applied</v>
      </c>
      <c r="G1417" s="1013"/>
      <c r="H1417" s="1013"/>
      <c r="I1417" s="1013"/>
      <c r="J1417" s="1013"/>
      <c r="K1417" s="1013"/>
      <c r="L1417" s="1013"/>
      <c r="M1417" s="1013"/>
      <c r="N1417" s="1014"/>
      <c r="P1417" s="301"/>
      <c r="W1417" s="304"/>
    </row>
    <row r="1418" spans="1:23" ht="5.0999999999999996" customHeight="1" x14ac:dyDescent="0.2">
      <c r="C1418" s="403"/>
      <c r="D1418" s="404"/>
      <c r="E1418" s="408"/>
      <c r="F1418" s="503"/>
      <c r="G1418" s="504"/>
      <c r="H1418" s="504"/>
      <c r="I1418" s="504"/>
      <c r="J1418" s="504"/>
      <c r="K1418" s="504"/>
      <c r="L1418" s="504"/>
      <c r="M1418" s="504"/>
      <c r="N1418" s="505"/>
      <c r="W1418" s="304"/>
    </row>
    <row r="1419" spans="1:23" ht="12.75" customHeight="1" x14ac:dyDescent="0.2">
      <c r="C1419" s="403"/>
      <c r="D1419" s="407"/>
      <c r="E1419" s="412"/>
      <c r="F1419" s="1026" t="str">
        <f>IF(I1327&lt;&gt;"",HYPERLINK("#" &amp; Q1419,EUConst_MsgDescription),"")</f>
        <v/>
      </c>
      <c r="G1419" s="1004"/>
      <c r="H1419" s="1004"/>
      <c r="I1419" s="1004"/>
      <c r="J1419" s="1004"/>
      <c r="K1419" s="1004"/>
      <c r="L1419" s="1004"/>
      <c r="M1419" s="1004"/>
      <c r="N1419" s="1005"/>
      <c r="P1419" s="26" t="s">
        <v>481</v>
      </c>
      <c r="Q1419" s="477" t="str">
        <f>"#"&amp;ADDRESS(ROW($C$10),COLUMN($C$10))</f>
        <v>#$C$10</v>
      </c>
      <c r="W1419" s="304"/>
    </row>
    <row r="1420" spans="1:23" ht="5.0999999999999996" customHeight="1" x14ac:dyDescent="0.2">
      <c r="C1420" s="403"/>
      <c r="D1420" s="407"/>
      <c r="E1420" s="413"/>
      <c r="F1420" s="1027"/>
      <c r="G1420" s="1027"/>
      <c r="H1420" s="1027"/>
      <c r="I1420" s="1027"/>
      <c r="J1420" s="1027"/>
      <c r="K1420" s="1027"/>
      <c r="L1420" s="1027"/>
      <c r="M1420" s="1027"/>
      <c r="N1420" s="1028"/>
      <c r="P1420" s="301"/>
      <c r="W1420" s="304"/>
    </row>
    <row r="1421" spans="1:23" s="299" customFormat="1" ht="50.1" customHeight="1" x14ac:dyDescent="0.2">
      <c r="A1421" s="298"/>
      <c r="B1421" s="14"/>
      <c r="C1421" s="403"/>
      <c r="D1421" s="413"/>
      <c r="E1421" s="413"/>
      <c r="F1421" s="994"/>
      <c r="G1421" s="995"/>
      <c r="H1421" s="995"/>
      <c r="I1421" s="995"/>
      <c r="J1421" s="995"/>
      <c r="K1421" s="995"/>
      <c r="L1421" s="995"/>
      <c r="M1421" s="995"/>
      <c r="N1421" s="996"/>
      <c r="O1421" s="40"/>
      <c r="P1421" s="305"/>
      <c r="Q1421" s="306"/>
      <c r="R1421" s="306"/>
      <c r="S1421" s="295"/>
      <c r="T1421" s="295"/>
      <c r="U1421" s="306"/>
      <c r="V1421" s="306"/>
      <c r="W1421" s="307" t="b">
        <f>W1415</f>
        <v>0</v>
      </c>
    </row>
    <row r="1422" spans="1:23" ht="5.0999999999999996" customHeight="1" x14ac:dyDescent="0.2">
      <c r="C1422" s="403"/>
      <c r="D1422" s="407"/>
      <c r="E1422" s="404"/>
      <c r="F1422" s="404"/>
      <c r="G1422" s="404"/>
      <c r="H1422" s="404"/>
      <c r="I1422" s="404"/>
      <c r="J1422" s="404"/>
      <c r="K1422" s="404"/>
      <c r="L1422" s="404"/>
      <c r="M1422" s="404"/>
      <c r="N1422" s="405"/>
      <c r="W1422" s="304"/>
    </row>
    <row r="1423" spans="1:23" ht="12.75" customHeight="1" thickBot="1" x14ac:dyDescent="0.25">
      <c r="C1423" s="403"/>
      <c r="D1423" s="407"/>
      <c r="E1423" s="412"/>
      <c r="F1423" s="1029" t="str">
        <f>Translations!$B$210</f>
        <v>Reference to external files, if relevant</v>
      </c>
      <c r="G1423" s="1029"/>
      <c r="H1423" s="1029"/>
      <c r="I1423" s="1029"/>
      <c r="J1423" s="1029"/>
      <c r="K1423" s="934"/>
      <c r="L1423" s="934"/>
      <c r="M1423" s="934"/>
      <c r="N1423" s="934"/>
      <c r="W1423" s="311" t="b">
        <f>W1421</f>
        <v>0</v>
      </c>
    </row>
    <row r="1424" spans="1:23" ht="5.0999999999999996" customHeight="1" x14ac:dyDescent="0.2">
      <c r="C1424" s="403"/>
      <c r="D1424" s="407"/>
      <c r="E1424" s="404"/>
      <c r="F1424" s="404"/>
      <c r="G1424" s="404"/>
      <c r="H1424" s="404"/>
      <c r="I1424" s="404"/>
      <c r="J1424" s="404"/>
      <c r="K1424" s="404"/>
      <c r="L1424" s="404"/>
      <c r="M1424" s="404"/>
      <c r="N1424" s="405"/>
      <c r="P1424" s="301"/>
    </row>
    <row r="1425" spans="3:23" s="294" customFormat="1" ht="12.75" customHeight="1" thickBot="1" x14ac:dyDescent="0.25">
      <c r="C1425" s="403"/>
      <c r="D1425" s="407" t="s">
        <v>154</v>
      </c>
      <c r="E1425" s="1047" t="str">
        <f>Translations!$B$345</f>
        <v>Is transferred CO2 imported or exported relevant?</v>
      </c>
      <c r="F1425" s="1047"/>
      <c r="G1425" s="1047"/>
      <c r="H1425" s="1047"/>
      <c r="I1425" s="1047"/>
      <c r="J1425" s="1047"/>
      <c r="K1425" s="1047"/>
      <c r="L1425" s="1047"/>
      <c r="M1425" s="1048"/>
      <c r="N1425" s="1048"/>
      <c r="O1425" s="40"/>
      <c r="P1425" s="301"/>
      <c r="Q1425" s="295"/>
      <c r="R1425" s="295"/>
      <c r="S1425" s="295"/>
      <c r="T1425" s="21"/>
      <c r="U1425" s="295"/>
      <c r="V1425" s="295"/>
      <c r="W1425" s="295"/>
    </row>
    <row r="1426" spans="3:23" s="294" customFormat="1" ht="5.0999999999999996" customHeight="1" thickBot="1" x14ac:dyDescent="0.25">
      <c r="C1426" s="403"/>
      <c r="D1426" s="404"/>
      <c r="E1426" s="1016"/>
      <c r="F1426" s="1017"/>
      <c r="G1426" s="1017"/>
      <c r="H1426" s="1017"/>
      <c r="I1426" s="1017"/>
      <c r="J1426" s="1017"/>
      <c r="K1426" s="1017"/>
      <c r="L1426" s="1017"/>
      <c r="M1426" s="1017"/>
      <c r="N1426" s="1018"/>
      <c r="O1426" s="40"/>
      <c r="P1426" s="295"/>
      <c r="Q1426" s="295"/>
      <c r="R1426" s="295"/>
      <c r="S1426" s="295"/>
      <c r="T1426" s="295"/>
      <c r="U1426" s="295"/>
      <c r="V1426" s="295"/>
      <c r="W1426" s="318" t="s">
        <v>457</v>
      </c>
    </row>
    <row r="1427" spans="3:23" s="294" customFormat="1" ht="25.5" customHeight="1" x14ac:dyDescent="0.2">
      <c r="C1427" s="403"/>
      <c r="D1427" s="404"/>
      <c r="E1427" s="404"/>
      <c r="F1427" s="1052"/>
      <c r="G1427" s="1053"/>
      <c r="H1427" s="1053"/>
      <c r="I1427" s="1053"/>
      <c r="J1427" s="1053"/>
      <c r="K1427" s="1053"/>
      <c r="L1427" s="1053"/>
      <c r="M1427" s="1053"/>
      <c r="N1427" s="1054"/>
      <c r="O1427" s="40"/>
      <c r="P1427" s="295"/>
      <c r="Q1427" s="295"/>
      <c r="R1427" s="295"/>
      <c r="S1427" s="295"/>
      <c r="T1427" s="295"/>
      <c r="U1427" s="295"/>
      <c r="V1427" s="295"/>
      <c r="W1427" s="302" t="b">
        <f>AND(M1425&lt;&gt;"",M1425=FALSE)</f>
        <v>0</v>
      </c>
    </row>
    <row r="1428" spans="3:23" s="294" customFormat="1" ht="5.0999999999999996" customHeight="1" x14ac:dyDescent="0.2">
      <c r="C1428" s="403"/>
      <c r="D1428" s="404"/>
      <c r="E1428" s="404"/>
      <c r="F1428" s="404"/>
      <c r="G1428" s="404"/>
      <c r="H1428" s="404"/>
      <c r="I1428" s="404"/>
      <c r="J1428" s="404"/>
      <c r="K1428" s="404"/>
      <c r="L1428" s="404"/>
      <c r="M1428" s="404"/>
      <c r="N1428" s="405"/>
      <c r="O1428" s="40"/>
      <c r="P1428" s="295"/>
      <c r="Q1428" s="295"/>
      <c r="R1428" s="295"/>
      <c r="S1428" s="295"/>
      <c r="T1428" s="295"/>
      <c r="U1428" s="295"/>
      <c r="V1428" s="295"/>
      <c r="W1428" s="304"/>
    </row>
    <row r="1429" spans="3:23" s="294" customFormat="1" ht="12.75" customHeight="1" thickBot="1" x14ac:dyDescent="0.25">
      <c r="C1429" s="403"/>
      <c r="D1429" s="404"/>
      <c r="E1429" s="404"/>
      <c r="F1429" s="1029" t="str">
        <f>Translations!$B$210</f>
        <v>Reference to external files, if relevant</v>
      </c>
      <c r="G1429" s="1029"/>
      <c r="H1429" s="1029"/>
      <c r="I1429" s="1029"/>
      <c r="J1429" s="1029"/>
      <c r="K1429" s="934"/>
      <c r="L1429" s="934"/>
      <c r="M1429" s="934"/>
      <c r="N1429" s="934"/>
      <c r="O1429" s="40"/>
      <c r="P1429" s="295"/>
      <c r="Q1429" s="295"/>
      <c r="R1429" s="295"/>
      <c r="S1429" s="295"/>
      <c r="T1429" s="295"/>
      <c r="U1429" s="295"/>
      <c r="V1429" s="295"/>
      <c r="W1429" s="326" t="b">
        <f>W1427</f>
        <v>0</v>
      </c>
    </row>
    <row r="1430" spans="3:23" s="294" customFormat="1" ht="5.0999999999999996" customHeight="1" x14ac:dyDescent="0.2">
      <c r="C1430" s="403"/>
      <c r="D1430" s="407"/>
      <c r="E1430" s="404"/>
      <c r="F1430" s="404"/>
      <c r="G1430" s="404"/>
      <c r="H1430" s="404"/>
      <c r="I1430" s="404"/>
      <c r="J1430" s="404"/>
      <c r="K1430" s="404"/>
      <c r="L1430" s="404"/>
      <c r="M1430" s="404"/>
      <c r="N1430" s="405"/>
      <c r="O1430" s="40"/>
      <c r="P1430" s="295"/>
      <c r="Q1430" s="295"/>
      <c r="R1430" s="295"/>
      <c r="S1430" s="295"/>
      <c r="T1430" s="295"/>
      <c r="U1430" s="295"/>
      <c r="V1430" s="295"/>
      <c r="W1430" s="295"/>
    </row>
    <row r="1431" spans="3:23" s="294" customFormat="1" ht="5.0999999999999996" customHeight="1" x14ac:dyDescent="0.2">
      <c r="C1431" s="400"/>
      <c r="D1431" s="416"/>
      <c r="E1431" s="401"/>
      <c r="F1431" s="401"/>
      <c r="G1431" s="401"/>
      <c r="H1431" s="401"/>
      <c r="I1431" s="401"/>
      <c r="J1431" s="401"/>
      <c r="K1431" s="401"/>
      <c r="L1431" s="401"/>
      <c r="M1431" s="401"/>
      <c r="N1431" s="402"/>
      <c r="O1431" s="40"/>
      <c r="P1431" s="295"/>
      <c r="Q1431" s="295"/>
      <c r="R1431" s="295"/>
      <c r="S1431" s="295"/>
      <c r="T1431" s="295"/>
      <c r="U1431" s="295"/>
      <c r="V1431" s="295"/>
      <c r="W1431" s="295"/>
    </row>
    <row r="1432" spans="3:23" s="294" customFormat="1" ht="12.75" customHeight="1" x14ac:dyDescent="0.2">
      <c r="C1432" s="403"/>
      <c r="D1432" s="406" t="s">
        <v>151</v>
      </c>
      <c r="E1432" s="1045" t="str">
        <f>Translations!$B$347</f>
        <v>Fuel input to this sub-installation and relevant emission factor</v>
      </c>
      <c r="F1432" s="1045"/>
      <c r="G1432" s="1045"/>
      <c r="H1432" s="1045"/>
      <c r="I1432" s="1045"/>
      <c r="J1432" s="1045"/>
      <c r="K1432" s="1045"/>
      <c r="L1432" s="1045"/>
      <c r="M1432" s="1045"/>
      <c r="N1432" s="1046"/>
      <c r="O1432" s="40"/>
      <c r="P1432" s="295"/>
      <c r="Q1432" s="295"/>
      <c r="R1432" s="295"/>
      <c r="S1432" s="295"/>
      <c r="T1432" s="295"/>
      <c r="U1432" s="295"/>
      <c r="V1432" s="295"/>
      <c r="W1432" s="295"/>
    </row>
    <row r="1433" spans="3:23" s="294" customFormat="1" ht="12.75" customHeight="1" x14ac:dyDescent="0.2">
      <c r="C1433" s="403"/>
      <c r="D1433" s="407" t="s">
        <v>152</v>
      </c>
      <c r="E1433" s="1047" t="str">
        <f>Translations!$B$249</f>
        <v>Information on the methodology applied</v>
      </c>
      <c r="F1433" s="1047"/>
      <c r="G1433" s="1047"/>
      <c r="H1433" s="1047"/>
      <c r="I1433" s="1047"/>
      <c r="J1433" s="1047"/>
      <c r="K1433" s="1047"/>
      <c r="L1433" s="1047"/>
      <c r="M1433" s="1047"/>
      <c r="N1433" s="1049"/>
      <c r="O1433" s="40"/>
      <c r="P1433" s="301"/>
      <c r="Q1433" s="295"/>
      <c r="R1433" s="295"/>
      <c r="S1433" s="295"/>
      <c r="T1433" s="295"/>
      <c r="U1433" s="295"/>
      <c r="V1433" s="295"/>
      <c r="W1433" s="295"/>
    </row>
    <row r="1434" spans="3:23" s="294" customFormat="1" ht="25.5" customHeight="1" x14ac:dyDescent="0.2">
      <c r="C1434" s="403"/>
      <c r="D1434" s="404"/>
      <c r="E1434" s="404"/>
      <c r="F1434" s="426"/>
      <c r="G1434" s="404"/>
      <c r="H1434" s="404"/>
      <c r="I1434" s="1044" t="str">
        <f>Translations!$B$254</f>
        <v>Data source</v>
      </c>
      <c r="J1434" s="1044"/>
      <c r="K1434" s="1044" t="str">
        <f>Translations!$B$255</f>
        <v>Other data source (if applicable)</v>
      </c>
      <c r="L1434" s="1044"/>
      <c r="M1434" s="1044" t="str">
        <f>Translations!$B$255</f>
        <v>Other data source (if applicable)</v>
      </c>
      <c r="N1434" s="1044"/>
      <c r="O1434" s="40"/>
      <c r="P1434" s="295"/>
      <c r="Q1434" s="295"/>
      <c r="R1434" s="295"/>
      <c r="S1434" s="295"/>
      <c r="T1434" s="295"/>
      <c r="U1434" s="295"/>
      <c r="V1434" s="295"/>
      <c r="W1434" s="295"/>
    </row>
    <row r="1435" spans="3:23" s="294" customFormat="1" ht="12.75" customHeight="1" x14ac:dyDescent="0.2">
      <c r="C1435" s="403"/>
      <c r="D1435" s="407"/>
      <c r="E1435" s="412" t="s">
        <v>908</v>
      </c>
      <c r="F1435" s="1050" t="str">
        <f>Translations!$B$231</f>
        <v>Fuel input</v>
      </c>
      <c r="G1435" s="1050"/>
      <c r="H1435" s="1051"/>
      <c r="I1435" s="977"/>
      <c r="J1435" s="978"/>
      <c r="K1435" s="979"/>
      <c r="L1435" s="980"/>
      <c r="M1435" s="979"/>
      <c r="N1435" s="981"/>
      <c r="O1435" s="40"/>
      <c r="P1435" s="295"/>
      <c r="Q1435" s="295"/>
      <c r="R1435" s="295"/>
      <c r="S1435" s="295"/>
      <c r="T1435" s="295"/>
      <c r="U1435" s="295"/>
      <c r="V1435" s="295"/>
      <c r="W1435" s="295"/>
    </row>
    <row r="1436" spans="3:23" s="294" customFormat="1" ht="12.75" customHeight="1" x14ac:dyDescent="0.2">
      <c r="C1436" s="403"/>
      <c r="D1436" s="407"/>
      <c r="E1436" s="412" t="s">
        <v>909</v>
      </c>
      <c r="F1436" s="1050" t="str">
        <f>Translations!$B$353</f>
        <v>Weighted emission factor</v>
      </c>
      <c r="G1436" s="1050"/>
      <c r="H1436" s="1051"/>
      <c r="I1436" s="977"/>
      <c r="J1436" s="978"/>
      <c r="K1436" s="979"/>
      <c r="L1436" s="980"/>
      <c r="M1436" s="979"/>
      <c r="N1436" s="981"/>
      <c r="O1436" s="40"/>
      <c r="P1436" s="295"/>
      <c r="Q1436" s="295"/>
      <c r="R1436" s="295"/>
      <c r="S1436" s="295"/>
      <c r="T1436" s="295"/>
      <c r="U1436" s="295"/>
      <c r="V1436" s="295"/>
      <c r="W1436" s="295"/>
    </row>
    <row r="1437" spans="3:23" s="294" customFormat="1" ht="5.0999999999999996" customHeight="1" x14ac:dyDescent="0.2">
      <c r="C1437" s="403"/>
      <c r="D1437" s="407"/>
      <c r="E1437" s="404"/>
      <c r="F1437" s="404"/>
      <c r="G1437" s="404"/>
      <c r="H1437" s="404"/>
      <c r="I1437" s="404"/>
      <c r="J1437" s="404"/>
      <c r="K1437" s="404"/>
      <c r="L1437" s="404"/>
      <c r="M1437" s="404"/>
      <c r="N1437" s="405"/>
      <c r="O1437" s="40"/>
      <c r="P1437" s="295"/>
      <c r="Q1437" s="295"/>
      <c r="R1437" s="295"/>
      <c r="S1437" s="295"/>
      <c r="T1437" s="295"/>
      <c r="U1437" s="295"/>
      <c r="V1437" s="295"/>
      <c r="W1437" s="295"/>
    </row>
    <row r="1438" spans="3:23" s="294" customFormat="1" ht="12.75" customHeight="1" x14ac:dyDescent="0.2">
      <c r="C1438" s="403"/>
      <c r="D1438" s="407"/>
      <c r="E1438" s="412" t="s">
        <v>910</v>
      </c>
      <c r="F1438" s="1013" t="str">
        <f>Translations!$B$257</f>
        <v>Description of the methodology applied</v>
      </c>
      <c r="G1438" s="1013"/>
      <c r="H1438" s="1013"/>
      <c r="I1438" s="1013"/>
      <c r="J1438" s="1013"/>
      <c r="K1438" s="1013"/>
      <c r="L1438" s="1013"/>
      <c r="M1438" s="1013"/>
      <c r="N1438" s="1014"/>
      <c r="O1438" s="40"/>
      <c r="P1438" s="295"/>
      <c r="Q1438" s="295"/>
      <c r="R1438" s="295"/>
      <c r="S1438" s="295"/>
      <c r="T1438" s="295"/>
      <c r="U1438" s="295"/>
      <c r="V1438" s="295"/>
      <c r="W1438" s="295"/>
    </row>
    <row r="1439" spans="3:23" s="294" customFormat="1" ht="5.0999999999999996" customHeight="1" x14ac:dyDescent="0.2">
      <c r="C1439" s="403"/>
      <c r="D1439" s="404"/>
      <c r="E1439" s="408"/>
      <c r="F1439" s="423"/>
      <c r="G1439" s="424"/>
      <c r="H1439" s="424"/>
      <c r="I1439" s="424"/>
      <c r="J1439" s="424"/>
      <c r="K1439" s="424"/>
      <c r="L1439" s="424"/>
      <c r="M1439" s="424"/>
      <c r="N1439" s="425"/>
      <c r="O1439" s="40"/>
      <c r="P1439" s="295"/>
      <c r="Q1439" s="295"/>
      <c r="R1439" s="295"/>
      <c r="S1439" s="295"/>
      <c r="T1439" s="295"/>
      <c r="U1439" s="295"/>
      <c r="V1439" s="295"/>
      <c r="W1439" s="295"/>
    </row>
    <row r="1440" spans="3:23" s="294" customFormat="1" ht="12.75" customHeight="1" x14ac:dyDescent="0.2">
      <c r="C1440" s="403"/>
      <c r="D1440" s="407"/>
      <c r="E1440" s="412"/>
      <c r="F1440" s="1026" t="str">
        <f>IF(I1327&lt;&gt;"",HYPERLINK("#" &amp; Q1440,EUConst_MsgDescription),"")</f>
        <v/>
      </c>
      <c r="G1440" s="1004"/>
      <c r="H1440" s="1004"/>
      <c r="I1440" s="1004"/>
      <c r="J1440" s="1004"/>
      <c r="K1440" s="1004"/>
      <c r="L1440" s="1004"/>
      <c r="M1440" s="1004"/>
      <c r="N1440" s="1005"/>
      <c r="O1440" s="40"/>
      <c r="P1440" s="26" t="s">
        <v>481</v>
      </c>
      <c r="Q1440" s="477" t="str">
        <f>"#"&amp;ADDRESS(ROW($C$10),COLUMN($C$10))</f>
        <v>#$C$10</v>
      </c>
      <c r="R1440" s="295"/>
      <c r="S1440" s="295"/>
      <c r="T1440" s="295"/>
      <c r="U1440" s="295"/>
      <c r="V1440" s="295"/>
      <c r="W1440" s="295"/>
    </row>
    <row r="1441" spans="3:23" s="294" customFormat="1" ht="5.0999999999999996" customHeight="1" x14ac:dyDescent="0.2">
      <c r="C1441" s="403"/>
      <c r="D1441" s="407"/>
      <c r="E1441" s="413"/>
      <c r="F1441" s="1027"/>
      <c r="G1441" s="1027"/>
      <c r="H1441" s="1027"/>
      <c r="I1441" s="1027"/>
      <c r="J1441" s="1027"/>
      <c r="K1441" s="1027"/>
      <c r="L1441" s="1027"/>
      <c r="M1441" s="1027"/>
      <c r="N1441" s="1028"/>
      <c r="O1441" s="40"/>
      <c r="P1441" s="301"/>
      <c r="Q1441" s="295"/>
      <c r="R1441" s="295"/>
      <c r="S1441" s="295"/>
      <c r="T1441" s="295"/>
      <c r="U1441" s="295"/>
      <c r="V1441" s="295"/>
      <c r="W1441" s="295"/>
    </row>
    <row r="1442" spans="3:23" s="294" customFormat="1" ht="50.1" customHeight="1" x14ac:dyDescent="0.2">
      <c r="C1442" s="403"/>
      <c r="D1442" s="413"/>
      <c r="E1442" s="413"/>
      <c r="F1442" s="994"/>
      <c r="G1442" s="995"/>
      <c r="H1442" s="995"/>
      <c r="I1442" s="995"/>
      <c r="J1442" s="995"/>
      <c r="K1442" s="995"/>
      <c r="L1442" s="995"/>
      <c r="M1442" s="995"/>
      <c r="N1442" s="996"/>
      <c r="O1442" s="40"/>
      <c r="P1442" s="295"/>
      <c r="Q1442" s="295"/>
      <c r="R1442" s="295"/>
      <c r="S1442" s="295"/>
      <c r="T1442" s="295"/>
      <c r="U1442" s="295"/>
      <c r="V1442" s="295"/>
      <c r="W1442" s="295"/>
    </row>
    <row r="1443" spans="3:23" s="294" customFormat="1" ht="5.0999999999999996" customHeight="1" thickBot="1" x14ac:dyDescent="0.25">
      <c r="C1443" s="403"/>
      <c r="D1443" s="407"/>
      <c r="E1443" s="404"/>
      <c r="F1443" s="404"/>
      <c r="G1443" s="404"/>
      <c r="H1443" s="404"/>
      <c r="I1443" s="404"/>
      <c r="J1443" s="404"/>
      <c r="K1443" s="404"/>
      <c r="L1443" s="404"/>
      <c r="M1443" s="404"/>
      <c r="N1443" s="405"/>
      <c r="O1443" s="40"/>
      <c r="P1443" s="295"/>
      <c r="Q1443" s="295"/>
      <c r="R1443" s="295"/>
      <c r="S1443" s="295"/>
      <c r="T1443" s="295"/>
      <c r="U1443" s="295"/>
      <c r="V1443" s="295"/>
      <c r="W1443" s="295"/>
    </row>
    <row r="1444" spans="3:23" s="294" customFormat="1" ht="12.75" customHeight="1" x14ac:dyDescent="0.2">
      <c r="C1444" s="403"/>
      <c r="D1444" s="407"/>
      <c r="E1444" s="412"/>
      <c r="F1444" s="1029" t="str">
        <f>Translations!$B$210</f>
        <v>Reference to external files, if relevant</v>
      </c>
      <c r="G1444" s="1029"/>
      <c r="H1444" s="1029"/>
      <c r="I1444" s="1029"/>
      <c r="J1444" s="1029"/>
      <c r="K1444" s="934"/>
      <c r="L1444" s="934"/>
      <c r="M1444" s="934"/>
      <c r="N1444" s="934"/>
      <c r="O1444" s="40"/>
      <c r="P1444" s="295"/>
      <c r="Q1444" s="295"/>
      <c r="R1444" s="295"/>
      <c r="S1444" s="295"/>
      <c r="T1444" s="295"/>
      <c r="U1444" s="295"/>
      <c r="V1444" s="295"/>
      <c r="W1444" s="318" t="s">
        <v>457</v>
      </c>
    </row>
    <row r="1445" spans="3:23" s="294" customFormat="1" ht="5.0999999999999996" customHeight="1" x14ac:dyDescent="0.2">
      <c r="C1445" s="403"/>
      <c r="D1445" s="407"/>
      <c r="E1445" s="404"/>
      <c r="F1445" s="404"/>
      <c r="G1445" s="404"/>
      <c r="H1445" s="404"/>
      <c r="I1445" s="404"/>
      <c r="J1445" s="404"/>
      <c r="K1445" s="404"/>
      <c r="L1445" s="404"/>
      <c r="M1445" s="404"/>
      <c r="N1445" s="405"/>
      <c r="O1445" s="40"/>
      <c r="P1445" s="301"/>
      <c r="Q1445" s="295"/>
      <c r="R1445" s="295"/>
      <c r="S1445" s="295"/>
      <c r="T1445" s="295"/>
      <c r="U1445" s="295"/>
      <c r="V1445" s="295"/>
      <c r="W1445" s="304"/>
    </row>
    <row r="1446" spans="3:23" s="294" customFormat="1" ht="12.75" customHeight="1" x14ac:dyDescent="0.2">
      <c r="C1446" s="403"/>
      <c r="D1446" s="407" t="s">
        <v>153</v>
      </c>
      <c r="E1446" s="1011" t="str">
        <f>Translations!$B$258</f>
        <v>The hierarchical order has been followed?</v>
      </c>
      <c r="F1446" s="1011"/>
      <c r="G1446" s="1011"/>
      <c r="H1446" s="1012"/>
      <c r="I1446" s="312"/>
      <c r="J1446" s="418" t="str">
        <f>Translations!$B$259</f>
        <v xml:space="preserve"> If not, why?</v>
      </c>
      <c r="K1446" s="977"/>
      <c r="L1446" s="978"/>
      <c r="M1446" s="978"/>
      <c r="N1446" s="984"/>
      <c r="O1446" s="40"/>
      <c r="P1446" s="301"/>
      <c r="Q1446" s="295"/>
      <c r="R1446" s="295"/>
      <c r="S1446" s="295"/>
      <c r="T1446" s="295"/>
      <c r="U1446" s="295"/>
      <c r="V1446" s="295"/>
      <c r="W1446" s="310" t="b">
        <f>AND(I1446&lt;&gt;"",I1446=TRUE)</f>
        <v>0</v>
      </c>
    </row>
    <row r="1447" spans="3:23" s="294" customFormat="1" ht="5.0999999999999996" customHeight="1" x14ac:dyDescent="0.2">
      <c r="C1447" s="403"/>
      <c r="D1447" s="404"/>
      <c r="E1447" s="508"/>
      <c r="F1447" s="508"/>
      <c r="G1447" s="508"/>
      <c r="H1447" s="508"/>
      <c r="I1447" s="508"/>
      <c r="J1447" s="508"/>
      <c r="K1447" s="508"/>
      <c r="L1447" s="508"/>
      <c r="M1447" s="508"/>
      <c r="N1447" s="509"/>
      <c r="O1447" s="40"/>
      <c r="P1447" s="301"/>
      <c r="Q1447" s="295"/>
      <c r="R1447" s="295"/>
      <c r="S1447" s="295"/>
      <c r="T1447" s="295"/>
      <c r="U1447" s="295"/>
      <c r="V1447" s="306"/>
      <c r="W1447" s="304"/>
    </row>
    <row r="1448" spans="3:23" s="294" customFormat="1" ht="12.75" customHeight="1" x14ac:dyDescent="0.2">
      <c r="C1448" s="403"/>
      <c r="D1448" s="421"/>
      <c r="E1448" s="421"/>
      <c r="F1448" s="1013" t="str">
        <f>Translations!$B$264</f>
        <v>Further details on any deviation from the hierarchy</v>
      </c>
      <c r="G1448" s="1013"/>
      <c r="H1448" s="1013"/>
      <c r="I1448" s="1013"/>
      <c r="J1448" s="1013"/>
      <c r="K1448" s="1013"/>
      <c r="L1448" s="1013"/>
      <c r="M1448" s="1013"/>
      <c r="N1448" s="1014"/>
      <c r="O1448" s="40"/>
      <c r="P1448" s="301"/>
      <c r="Q1448" s="295"/>
      <c r="R1448" s="295"/>
      <c r="S1448" s="295"/>
      <c r="T1448" s="295"/>
      <c r="U1448" s="295"/>
      <c r="V1448" s="306"/>
      <c r="W1448" s="304"/>
    </row>
    <row r="1449" spans="3:23" s="294" customFormat="1" ht="25.5" customHeight="1" thickBot="1" x14ac:dyDescent="0.25">
      <c r="C1449" s="403"/>
      <c r="D1449" s="421"/>
      <c r="E1449" s="421"/>
      <c r="F1449" s="994"/>
      <c r="G1449" s="995"/>
      <c r="H1449" s="995"/>
      <c r="I1449" s="995"/>
      <c r="J1449" s="995"/>
      <c r="K1449" s="995"/>
      <c r="L1449" s="995"/>
      <c r="M1449" s="995"/>
      <c r="N1449" s="996"/>
      <c r="O1449" s="40"/>
      <c r="P1449" s="301"/>
      <c r="Q1449" s="295"/>
      <c r="R1449" s="295"/>
      <c r="S1449" s="295"/>
      <c r="T1449" s="295"/>
      <c r="U1449" s="295"/>
      <c r="V1449" s="306"/>
      <c r="W1449" s="321" t="b">
        <f>W1446</f>
        <v>0</v>
      </c>
    </row>
    <row r="1450" spans="3:23" s="294" customFormat="1" ht="5.0999999999999996" customHeight="1" x14ac:dyDescent="0.2">
      <c r="C1450" s="403"/>
      <c r="D1450" s="407"/>
      <c r="E1450" s="404"/>
      <c r="F1450" s="404"/>
      <c r="G1450" s="404"/>
      <c r="H1450" s="404"/>
      <c r="I1450" s="404"/>
      <c r="J1450" s="404"/>
      <c r="K1450" s="404"/>
      <c r="L1450" s="404"/>
      <c r="M1450" s="404"/>
      <c r="N1450" s="405"/>
      <c r="O1450" s="40"/>
      <c r="P1450" s="295"/>
      <c r="Q1450" s="295"/>
      <c r="R1450" s="295"/>
      <c r="S1450" s="295"/>
      <c r="T1450" s="295"/>
      <c r="U1450" s="295"/>
      <c r="V1450" s="295"/>
      <c r="W1450" s="306"/>
    </row>
    <row r="1451" spans="3:23" s="294" customFormat="1" ht="5.0999999999999996" customHeight="1" x14ac:dyDescent="0.2">
      <c r="C1451" s="400"/>
      <c r="D1451" s="416"/>
      <c r="E1451" s="401"/>
      <c r="F1451" s="401"/>
      <c r="G1451" s="401"/>
      <c r="H1451" s="401"/>
      <c r="I1451" s="401"/>
      <c r="J1451" s="401"/>
      <c r="K1451" s="401"/>
      <c r="L1451" s="401"/>
      <c r="M1451" s="401"/>
      <c r="N1451" s="402"/>
      <c r="O1451" s="40"/>
      <c r="P1451" s="295"/>
      <c r="Q1451" s="295"/>
      <c r="R1451" s="295"/>
      <c r="S1451" s="295"/>
      <c r="T1451" s="295"/>
      <c r="U1451" s="295"/>
      <c r="V1451" s="295"/>
      <c r="W1451" s="295"/>
    </row>
    <row r="1452" spans="3:23" s="294" customFormat="1" ht="12.75" customHeight="1" x14ac:dyDescent="0.2">
      <c r="C1452" s="403"/>
      <c r="D1452" s="406" t="s">
        <v>988</v>
      </c>
      <c r="E1452" s="1045" t="str">
        <f>Translations!$B$354</f>
        <v>Measurable heat import to and export from this sub-installation</v>
      </c>
      <c r="F1452" s="1045"/>
      <c r="G1452" s="1045"/>
      <c r="H1452" s="1045"/>
      <c r="I1452" s="1045"/>
      <c r="J1452" s="1045"/>
      <c r="K1452" s="1045"/>
      <c r="L1452" s="1045"/>
      <c r="M1452" s="1045"/>
      <c r="N1452" s="1046"/>
      <c r="O1452" s="40"/>
      <c r="P1452" s="301"/>
      <c r="Q1452" s="295"/>
      <c r="R1452" s="295"/>
      <c r="S1452" s="306"/>
      <c r="T1452" s="306"/>
      <c r="U1452" s="295"/>
      <c r="V1452" s="295"/>
      <c r="W1452" s="295"/>
    </row>
    <row r="1453" spans="3:23" s="294" customFormat="1" ht="12.75" customHeight="1" x14ac:dyDescent="0.2">
      <c r="C1453" s="403"/>
      <c r="D1453" s="407" t="s">
        <v>152</v>
      </c>
      <c r="E1453" s="1047" t="str">
        <f>Translations!$B$357</f>
        <v>Are measurable heat flows relevant for this sub-installation?</v>
      </c>
      <c r="F1453" s="1047"/>
      <c r="G1453" s="1047"/>
      <c r="H1453" s="1047"/>
      <c r="I1453" s="1047"/>
      <c r="J1453" s="1047"/>
      <c r="K1453" s="1047"/>
      <c r="L1453" s="1047"/>
      <c r="M1453" s="1048"/>
      <c r="N1453" s="1048"/>
      <c r="O1453" s="40"/>
      <c r="P1453" s="301"/>
      <c r="Q1453" s="295"/>
      <c r="R1453" s="295"/>
      <c r="S1453" s="295"/>
      <c r="T1453" s="295"/>
      <c r="U1453" s="295"/>
      <c r="V1453" s="295"/>
      <c r="W1453" s="295"/>
    </row>
    <row r="1454" spans="3:23" s="294" customFormat="1" ht="12.75" customHeight="1" x14ac:dyDescent="0.2">
      <c r="C1454" s="403"/>
      <c r="D1454" s="407"/>
      <c r="E1454" s="404"/>
      <c r="F1454" s="404"/>
      <c r="G1454" s="404"/>
      <c r="H1454" s="404"/>
      <c r="I1454" s="404"/>
      <c r="J1454" s="972" t="str">
        <f>IF(I1327="","",IF(AND(M1453&lt;&gt;"",M1453=FALSE),HYPERLINK(Q1454,EUconst_MsgGoOn),""))</f>
        <v/>
      </c>
      <c r="K1454" s="973"/>
      <c r="L1454" s="973"/>
      <c r="M1454" s="973"/>
      <c r="N1454" s="974"/>
      <c r="O1454" s="40"/>
      <c r="P1454" s="26" t="s">
        <v>481</v>
      </c>
      <c r="Q1454" s="477" t="str">
        <f>"#"&amp;ADDRESS(ROW(D1494),COLUMN(D1494))</f>
        <v>#$D$1494</v>
      </c>
      <c r="R1454" s="295"/>
      <c r="S1454" s="295"/>
      <c r="T1454" s="295"/>
      <c r="U1454" s="295"/>
      <c r="V1454" s="295"/>
      <c r="W1454" s="295"/>
    </row>
    <row r="1455" spans="3:23" s="294" customFormat="1" ht="5.0999999999999996" customHeight="1" x14ac:dyDescent="0.2">
      <c r="C1455" s="403"/>
      <c r="D1455" s="407"/>
      <c r="E1455" s="407"/>
      <c r="F1455" s="407"/>
      <c r="G1455" s="407"/>
      <c r="H1455" s="407"/>
      <c r="I1455" s="407"/>
      <c r="J1455" s="407"/>
      <c r="K1455" s="407"/>
      <c r="L1455" s="407"/>
      <c r="M1455" s="407"/>
      <c r="N1455" s="417"/>
      <c r="O1455" s="40"/>
      <c r="P1455" s="26"/>
      <c r="Q1455" s="295"/>
      <c r="R1455" s="295"/>
      <c r="S1455" s="295"/>
      <c r="T1455" s="295"/>
      <c r="U1455" s="295"/>
      <c r="V1455" s="295"/>
      <c r="W1455" s="295"/>
    </row>
    <row r="1456" spans="3:23" s="294" customFormat="1" ht="12.75" customHeight="1" x14ac:dyDescent="0.2">
      <c r="C1456" s="403"/>
      <c r="D1456" s="407" t="s">
        <v>153</v>
      </c>
      <c r="E1456" s="1047" t="str">
        <f>Translations!$B$249</f>
        <v>Information on the methodology applied</v>
      </c>
      <c r="F1456" s="1047"/>
      <c r="G1456" s="1047"/>
      <c r="H1456" s="1047"/>
      <c r="I1456" s="1047"/>
      <c r="J1456" s="1047"/>
      <c r="K1456" s="1047"/>
      <c r="L1456" s="1047"/>
      <c r="M1456" s="1047"/>
      <c r="N1456" s="1049"/>
      <c r="O1456" s="40"/>
      <c r="P1456" s="301"/>
      <c r="Q1456" s="295"/>
      <c r="R1456" s="295"/>
      <c r="S1456" s="295"/>
      <c r="T1456" s="295"/>
      <c r="U1456" s="295"/>
      <c r="V1456" s="295"/>
      <c r="W1456" s="295"/>
    </row>
    <row r="1457" spans="1:23" ht="25.5" customHeight="1" thickBot="1" x14ac:dyDescent="0.25">
      <c r="C1457" s="403"/>
      <c r="D1457" s="404"/>
      <c r="E1457" s="404"/>
      <c r="F1457" s="404"/>
      <c r="G1457" s="404"/>
      <c r="H1457" s="404"/>
      <c r="I1457" s="1044" t="str">
        <f>Translations!$B$254</f>
        <v>Data source</v>
      </c>
      <c r="J1457" s="1044"/>
      <c r="K1457" s="1044" t="str">
        <f>Translations!$B$255</f>
        <v>Other data source (if applicable)</v>
      </c>
      <c r="L1457" s="1044"/>
      <c r="M1457" s="1044" t="str">
        <f>Translations!$B$255</f>
        <v>Other data source (if applicable)</v>
      </c>
      <c r="N1457" s="1044"/>
      <c r="P1457" s="301"/>
      <c r="W1457" s="295" t="s">
        <v>457</v>
      </c>
    </row>
    <row r="1458" spans="1:23" ht="12.75" customHeight="1" x14ac:dyDescent="0.2">
      <c r="C1458" s="403"/>
      <c r="D1458" s="407"/>
      <c r="E1458" s="412" t="s">
        <v>908</v>
      </c>
      <c r="F1458" s="1030" t="str">
        <f>Translations!$B$359</f>
        <v>Measurable heat imported</v>
      </c>
      <c r="G1458" s="1030"/>
      <c r="H1458" s="1031"/>
      <c r="I1458" s="1032"/>
      <c r="J1458" s="1033"/>
      <c r="K1458" s="1034"/>
      <c r="L1458" s="1035"/>
      <c r="M1458" s="1034"/>
      <c r="N1458" s="1036"/>
      <c r="W1458" s="302" t="b">
        <f>AND(M1453&lt;&gt;"",M1453=FALSE)</f>
        <v>0</v>
      </c>
    </row>
    <row r="1459" spans="1:23" ht="12.75" customHeight="1" x14ac:dyDescent="0.2">
      <c r="C1459" s="403"/>
      <c r="D1459" s="407"/>
      <c r="E1459" s="412" t="s">
        <v>909</v>
      </c>
      <c r="F1459" s="1037" t="str">
        <f>Translations!$B$360</f>
        <v>Measurable heat from pulp</v>
      </c>
      <c r="G1459" s="1037"/>
      <c r="H1459" s="1038"/>
      <c r="I1459" s="1039"/>
      <c r="J1459" s="1040"/>
      <c r="K1459" s="1041"/>
      <c r="L1459" s="1042"/>
      <c r="M1459" s="1041"/>
      <c r="N1459" s="1043"/>
      <c r="W1459" s="303" t="b">
        <f>W1458</f>
        <v>0</v>
      </c>
    </row>
    <row r="1460" spans="1:23" ht="12.75" customHeight="1" x14ac:dyDescent="0.2">
      <c r="C1460" s="403"/>
      <c r="D1460" s="407"/>
      <c r="E1460" s="412" t="s">
        <v>910</v>
      </c>
      <c r="F1460" s="1037" t="str">
        <f>Translations!$B$361</f>
        <v>Measurable heat from nitric acid</v>
      </c>
      <c r="G1460" s="1037"/>
      <c r="H1460" s="1038"/>
      <c r="I1460" s="1039"/>
      <c r="J1460" s="1040"/>
      <c r="K1460" s="1041"/>
      <c r="L1460" s="1042"/>
      <c r="M1460" s="1041"/>
      <c r="N1460" s="1043"/>
      <c r="W1460" s="303" t="b">
        <f>W1459</f>
        <v>0</v>
      </c>
    </row>
    <row r="1461" spans="1:23" ht="12.75" customHeight="1" x14ac:dyDescent="0.2">
      <c r="C1461" s="403"/>
      <c r="D1461" s="407"/>
      <c r="E1461" s="412" t="s">
        <v>911</v>
      </c>
      <c r="F1461" s="1019" t="str">
        <f>Translations!$B$362</f>
        <v>Measurable heat exported</v>
      </c>
      <c r="G1461" s="1019"/>
      <c r="H1461" s="1020"/>
      <c r="I1461" s="1021"/>
      <c r="J1461" s="1022"/>
      <c r="K1461" s="1023"/>
      <c r="L1461" s="1024"/>
      <c r="M1461" s="1023"/>
      <c r="N1461" s="1025"/>
      <c r="W1461" s="303" t="b">
        <f>W1460</f>
        <v>0</v>
      </c>
    </row>
    <row r="1462" spans="1:23" ht="12.75" customHeight="1" x14ac:dyDescent="0.2">
      <c r="C1462" s="403"/>
      <c r="D1462" s="407"/>
      <c r="E1462" s="412" t="s">
        <v>912</v>
      </c>
      <c r="F1462" s="1050" t="str">
        <f>Translations!$B$274</f>
        <v>Net measurable heat flows</v>
      </c>
      <c r="G1462" s="1050"/>
      <c r="H1462" s="1051"/>
      <c r="I1462" s="977"/>
      <c r="J1462" s="978"/>
      <c r="K1462" s="979"/>
      <c r="L1462" s="980"/>
      <c r="M1462" s="979"/>
      <c r="N1462" s="981"/>
      <c r="W1462" s="303" t="b">
        <f>W1461</f>
        <v>0</v>
      </c>
    </row>
    <row r="1463" spans="1:23" ht="5.0999999999999996" customHeight="1" x14ac:dyDescent="0.2">
      <c r="C1463" s="403"/>
      <c r="D1463" s="407"/>
      <c r="E1463" s="404"/>
      <c r="F1463" s="404"/>
      <c r="G1463" s="404"/>
      <c r="H1463" s="404"/>
      <c r="I1463" s="404"/>
      <c r="J1463" s="404"/>
      <c r="K1463" s="404"/>
      <c r="L1463" s="404"/>
      <c r="M1463" s="404"/>
      <c r="N1463" s="405"/>
      <c r="P1463" s="301"/>
      <c r="W1463" s="304"/>
    </row>
    <row r="1464" spans="1:23" ht="12.75" customHeight="1" x14ac:dyDescent="0.2">
      <c r="C1464" s="403"/>
      <c r="D1464" s="407"/>
      <c r="E1464" s="412" t="s">
        <v>913</v>
      </c>
      <c r="F1464" s="1013" t="str">
        <f>Translations!$B$257</f>
        <v>Description of the methodology applied</v>
      </c>
      <c r="G1464" s="1013"/>
      <c r="H1464" s="1013"/>
      <c r="I1464" s="1013"/>
      <c r="J1464" s="1013"/>
      <c r="K1464" s="1013"/>
      <c r="L1464" s="1013"/>
      <c r="M1464" s="1013"/>
      <c r="N1464" s="1014"/>
      <c r="P1464" s="301"/>
      <c r="W1464" s="304"/>
    </row>
    <row r="1465" spans="1:23" ht="5.0999999999999996" customHeight="1" x14ac:dyDescent="0.2">
      <c r="C1465" s="403"/>
      <c r="D1465" s="404"/>
      <c r="E1465" s="408"/>
      <c r="F1465" s="503"/>
      <c r="G1465" s="504"/>
      <c r="H1465" s="504"/>
      <c r="I1465" s="504"/>
      <c r="J1465" s="504"/>
      <c r="K1465" s="504"/>
      <c r="L1465" s="504"/>
      <c r="M1465" s="504"/>
      <c r="N1465" s="505"/>
      <c r="W1465" s="304"/>
    </row>
    <row r="1466" spans="1:23" ht="12.75" customHeight="1" x14ac:dyDescent="0.2">
      <c r="C1466" s="403"/>
      <c r="D1466" s="407"/>
      <c r="E1466" s="412"/>
      <c r="F1466" s="1026" t="str">
        <f>IF(I1327&lt;&gt;"",HYPERLINK("#" &amp; Q1466,EUConst_MsgDescription),"")</f>
        <v/>
      </c>
      <c r="G1466" s="1004"/>
      <c r="H1466" s="1004"/>
      <c r="I1466" s="1004"/>
      <c r="J1466" s="1004"/>
      <c r="K1466" s="1004"/>
      <c r="L1466" s="1004"/>
      <c r="M1466" s="1004"/>
      <c r="N1466" s="1005"/>
      <c r="P1466" s="26" t="s">
        <v>481</v>
      </c>
      <c r="Q1466" s="477" t="str">
        <f>"#"&amp;ADDRESS(ROW($C$10),COLUMN($C$10))</f>
        <v>#$C$10</v>
      </c>
      <c r="W1466" s="304"/>
    </row>
    <row r="1467" spans="1:23" ht="5.0999999999999996" customHeight="1" x14ac:dyDescent="0.2">
      <c r="C1467" s="403"/>
      <c r="D1467" s="407"/>
      <c r="E1467" s="413"/>
      <c r="F1467" s="1027"/>
      <c r="G1467" s="1027"/>
      <c r="H1467" s="1027"/>
      <c r="I1467" s="1027"/>
      <c r="J1467" s="1027"/>
      <c r="K1467" s="1027"/>
      <c r="L1467" s="1027"/>
      <c r="M1467" s="1027"/>
      <c r="N1467" s="1028"/>
      <c r="P1467" s="301"/>
      <c r="W1467" s="304"/>
    </row>
    <row r="1468" spans="1:23" s="299" customFormat="1" ht="50.1" customHeight="1" x14ac:dyDescent="0.2">
      <c r="A1468" s="298"/>
      <c r="B1468" s="14"/>
      <c r="C1468" s="403"/>
      <c r="D1468" s="413"/>
      <c r="E1468" s="413"/>
      <c r="F1468" s="994"/>
      <c r="G1468" s="995"/>
      <c r="H1468" s="995"/>
      <c r="I1468" s="995"/>
      <c r="J1468" s="995"/>
      <c r="K1468" s="995"/>
      <c r="L1468" s="995"/>
      <c r="M1468" s="995"/>
      <c r="N1468" s="996"/>
      <c r="O1468" s="40"/>
      <c r="P1468" s="305"/>
      <c r="Q1468" s="306"/>
      <c r="R1468" s="306"/>
      <c r="S1468" s="295"/>
      <c r="T1468" s="295"/>
      <c r="U1468" s="306"/>
      <c r="V1468" s="306"/>
      <c r="W1468" s="307" t="b">
        <f>W1462</f>
        <v>0</v>
      </c>
    </row>
    <row r="1469" spans="1:23" ht="5.0999999999999996" customHeight="1" x14ac:dyDescent="0.2">
      <c r="C1469" s="403"/>
      <c r="D1469" s="407"/>
      <c r="E1469" s="404"/>
      <c r="F1469" s="404"/>
      <c r="G1469" s="404"/>
      <c r="H1469" s="404"/>
      <c r="I1469" s="404"/>
      <c r="J1469" s="404"/>
      <c r="K1469" s="404"/>
      <c r="L1469" s="404"/>
      <c r="M1469" s="404"/>
      <c r="N1469" s="405"/>
      <c r="W1469" s="304"/>
    </row>
    <row r="1470" spans="1:23" ht="12.75" customHeight="1" x14ac:dyDescent="0.2">
      <c r="C1470" s="403"/>
      <c r="D1470" s="407"/>
      <c r="E1470" s="412"/>
      <c r="F1470" s="1029" t="str">
        <f>Translations!$B$210</f>
        <v>Reference to external files, if relevant</v>
      </c>
      <c r="G1470" s="1029"/>
      <c r="H1470" s="1029"/>
      <c r="I1470" s="1029"/>
      <c r="J1470" s="1029"/>
      <c r="K1470" s="934"/>
      <c r="L1470" s="934"/>
      <c r="M1470" s="934"/>
      <c r="N1470" s="934"/>
      <c r="W1470" s="307" t="b">
        <f>W1468</f>
        <v>0</v>
      </c>
    </row>
    <row r="1471" spans="1:23" ht="5.0999999999999996" customHeight="1" x14ac:dyDescent="0.2">
      <c r="C1471" s="403"/>
      <c r="D1471" s="407"/>
      <c r="E1471" s="404"/>
      <c r="F1471" s="404"/>
      <c r="G1471" s="404"/>
      <c r="H1471" s="404"/>
      <c r="I1471" s="404"/>
      <c r="J1471" s="404"/>
      <c r="K1471" s="404"/>
      <c r="L1471" s="404"/>
      <c r="M1471" s="404"/>
      <c r="N1471" s="405"/>
      <c r="P1471" s="301"/>
      <c r="V1471" s="306"/>
      <c r="W1471" s="304"/>
    </row>
    <row r="1472" spans="1:23" ht="12.75" customHeight="1" x14ac:dyDescent="0.2">
      <c r="C1472" s="403"/>
      <c r="D1472" s="407" t="s">
        <v>154</v>
      </c>
      <c r="E1472" s="1011" t="str">
        <f>Translations!$B$258</f>
        <v>The hierarchical order has been followed?</v>
      </c>
      <c r="F1472" s="1011"/>
      <c r="G1472" s="1011"/>
      <c r="H1472" s="1012"/>
      <c r="I1472" s="312"/>
      <c r="J1472" s="418" t="str">
        <f>Translations!$B$259</f>
        <v xml:space="preserve"> If not, why?</v>
      </c>
      <c r="K1472" s="977"/>
      <c r="L1472" s="978"/>
      <c r="M1472" s="978"/>
      <c r="N1472" s="984"/>
      <c r="P1472" s="301"/>
      <c r="V1472" s="309" t="b">
        <f>W1470</f>
        <v>0</v>
      </c>
      <c r="W1472" s="310" t="b">
        <f>OR(W1468,AND(I1472&lt;&gt;"",I1472=TRUE))</f>
        <v>0</v>
      </c>
    </row>
    <row r="1473" spans="1:23" ht="5.0999999999999996" customHeight="1" x14ac:dyDescent="0.2">
      <c r="C1473" s="403"/>
      <c r="D1473" s="404"/>
      <c r="E1473" s="508"/>
      <c r="F1473" s="508"/>
      <c r="G1473" s="508"/>
      <c r="H1473" s="508"/>
      <c r="I1473" s="508"/>
      <c r="J1473" s="508"/>
      <c r="K1473" s="508"/>
      <c r="L1473" s="508"/>
      <c r="M1473" s="508"/>
      <c r="N1473" s="509"/>
      <c r="P1473" s="301"/>
      <c r="V1473" s="306"/>
      <c r="W1473" s="304"/>
    </row>
    <row r="1474" spans="1:23" ht="12.75" customHeight="1" x14ac:dyDescent="0.2">
      <c r="C1474" s="403"/>
      <c r="D1474" s="421"/>
      <c r="E1474" s="421"/>
      <c r="F1474" s="1013" t="str">
        <f>Translations!$B$264</f>
        <v>Further details on any deviation from the hierarchy</v>
      </c>
      <c r="G1474" s="1013"/>
      <c r="H1474" s="1013"/>
      <c r="I1474" s="1013"/>
      <c r="J1474" s="1013"/>
      <c r="K1474" s="1013"/>
      <c r="L1474" s="1013"/>
      <c r="M1474" s="1013"/>
      <c r="N1474" s="1014"/>
      <c r="P1474" s="301"/>
      <c r="V1474" s="306"/>
      <c r="W1474" s="304"/>
    </row>
    <row r="1475" spans="1:23" ht="25.5" customHeight="1" x14ac:dyDescent="0.2">
      <c r="C1475" s="403"/>
      <c r="D1475" s="421"/>
      <c r="E1475" s="421"/>
      <c r="F1475" s="994"/>
      <c r="G1475" s="995"/>
      <c r="H1475" s="995"/>
      <c r="I1475" s="995"/>
      <c r="J1475" s="995"/>
      <c r="K1475" s="995"/>
      <c r="L1475" s="995"/>
      <c r="M1475" s="995"/>
      <c r="N1475" s="996"/>
      <c r="P1475" s="301"/>
      <c r="V1475" s="306"/>
      <c r="W1475" s="307" t="b">
        <f>W1472</f>
        <v>0</v>
      </c>
    </row>
    <row r="1476" spans="1:23" ht="5.0999999999999996" customHeight="1" x14ac:dyDescent="0.2">
      <c r="C1476" s="403"/>
      <c r="D1476" s="404"/>
      <c r="E1476" s="508"/>
      <c r="F1476" s="508"/>
      <c r="G1476" s="508"/>
      <c r="H1476" s="508"/>
      <c r="I1476" s="508"/>
      <c r="J1476" s="508"/>
      <c r="K1476" s="508"/>
      <c r="L1476" s="508"/>
      <c r="M1476" s="508"/>
      <c r="N1476" s="509"/>
      <c r="P1476" s="301"/>
      <c r="V1476" s="306"/>
      <c r="W1476" s="304"/>
    </row>
    <row r="1477" spans="1:23" ht="12.75" customHeight="1" x14ac:dyDescent="0.2">
      <c r="C1477" s="403"/>
      <c r="D1477" s="407" t="s">
        <v>155</v>
      </c>
      <c r="E1477" s="1047" t="str">
        <f>Translations!$B$363</f>
        <v>Description of the methodology for determination of the relevant attributable emission factors in accordance with sections 10.1.2. and 10.1.3. of Annex VII (FAR).</v>
      </c>
      <c r="F1477" s="1047"/>
      <c r="G1477" s="1047"/>
      <c r="H1477" s="1047"/>
      <c r="I1477" s="1047"/>
      <c r="J1477" s="1047"/>
      <c r="K1477" s="1047"/>
      <c r="L1477" s="1047"/>
      <c r="M1477" s="1047"/>
      <c r="N1477" s="1049"/>
      <c r="P1477" s="301"/>
      <c r="V1477" s="306"/>
      <c r="W1477" s="304"/>
    </row>
    <row r="1478" spans="1:23" ht="5.0999999999999996" customHeight="1" x14ac:dyDescent="0.2">
      <c r="C1478" s="403"/>
      <c r="D1478" s="404"/>
      <c r="E1478" s="408"/>
      <c r="F1478" s="503"/>
      <c r="G1478" s="504"/>
      <c r="H1478" s="504"/>
      <c r="I1478" s="504"/>
      <c r="J1478" s="504"/>
      <c r="K1478" s="504"/>
      <c r="L1478" s="504"/>
      <c r="M1478" s="504"/>
      <c r="N1478" s="505"/>
      <c r="W1478" s="304"/>
    </row>
    <row r="1479" spans="1:23" ht="12.75" customHeight="1" x14ac:dyDescent="0.2">
      <c r="C1479" s="403"/>
      <c r="D1479" s="407"/>
      <c r="E1479" s="412"/>
      <c r="F1479" s="1026" t="str">
        <f>IF(I1327&lt;&gt;"",HYPERLINK("#" &amp; Q1479,EUConst_MsgDescription),"")</f>
        <v/>
      </c>
      <c r="G1479" s="1004"/>
      <c r="H1479" s="1004"/>
      <c r="I1479" s="1004"/>
      <c r="J1479" s="1004"/>
      <c r="K1479" s="1004"/>
      <c r="L1479" s="1004"/>
      <c r="M1479" s="1004"/>
      <c r="N1479" s="1005"/>
      <c r="P1479" s="26" t="s">
        <v>481</v>
      </c>
      <c r="Q1479" s="477" t="str">
        <f>"#"&amp;ADDRESS(ROW($C$10),COLUMN($C$10))</f>
        <v>#$C$10</v>
      </c>
      <c r="W1479" s="304"/>
    </row>
    <row r="1480" spans="1:23" ht="5.0999999999999996" customHeight="1" x14ac:dyDescent="0.2">
      <c r="C1480" s="403"/>
      <c r="D1480" s="407"/>
      <c r="E1480" s="413"/>
      <c r="F1480" s="1027"/>
      <c r="G1480" s="1027"/>
      <c r="H1480" s="1027"/>
      <c r="I1480" s="1027"/>
      <c r="J1480" s="1027"/>
      <c r="K1480" s="1027"/>
      <c r="L1480" s="1027"/>
      <c r="M1480" s="1027"/>
      <c r="N1480" s="1028"/>
      <c r="P1480" s="301"/>
      <c r="W1480" s="304"/>
    </row>
    <row r="1481" spans="1:23" s="299" customFormat="1" ht="50.1" customHeight="1" x14ac:dyDescent="0.2">
      <c r="A1481" s="298"/>
      <c r="B1481" s="14"/>
      <c r="C1481" s="403"/>
      <c r="D1481" s="421"/>
      <c r="E1481" s="422"/>
      <c r="F1481" s="994"/>
      <c r="G1481" s="995"/>
      <c r="H1481" s="995"/>
      <c r="I1481" s="995"/>
      <c r="J1481" s="995"/>
      <c r="K1481" s="995"/>
      <c r="L1481" s="995"/>
      <c r="M1481" s="995"/>
      <c r="N1481" s="996"/>
      <c r="O1481" s="40"/>
      <c r="P1481" s="322"/>
      <c r="Q1481" s="295"/>
      <c r="R1481" s="306"/>
      <c r="S1481" s="295"/>
      <c r="T1481" s="295"/>
      <c r="U1481" s="306"/>
      <c r="V1481" s="306"/>
      <c r="W1481" s="307" t="b">
        <f>W1470</f>
        <v>0</v>
      </c>
    </row>
    <row r="1482" spans="1:23" ht="5.0999999999999996" customHeight="1" x14ac:dyDescent="0.2">
      <c r="C1482" s="403"/>
      <c r="D1482" s="407"/>
      <c r="E1482" s="404"/>
      <c r="F1482" s="404"/>
      <c r="G1482" s="404"/>
      <c r="H1482" s="404"/>
      <c r="I1482" s="404"/>
      <c r="J1482" s="404"/>
      <c r="K1482" s="404"/>
      <c r="L1482" s="404"/>
      <c r="M1482" s="404"/>
      <c r="N1482" s="405"/>
      <c r="W1482" s="304"/>
    </row>
    <row r="1483" spans="1:23" ht="12.75" customHeight="1" x14ac:dyDescent="0.2">
      <c r="C1483" s="403"/>
      <c r="D1483" s="407"/>
      <c r="E1483" s="412"/>
      <c r="F1483" s="1029" t="str">
        <f>Translations!$B$210</f>
        <v>Reference to external files, if relevant</v>
      </c>
      <c r="G1483" s="1029"/>
      <c r="H1483" s="1029"/>
      <c r="I1483" s="1029"/>
      <c r="J1483" s="1029"/>
      <c r="K1483" s="934"/>
      <c r="L1483" s="934"/>
      <c r="M1483" s="934"/>
      <c r="N1483" s="934"/>
      <c r="W1483" s="307" t="b">
        <f>W1481</f>
        <v>0</v>
      </c>
    </row>
    <row r="1484" spans="1:23" ht="5.0999999999999996" customHeight="1" x14ac:dyDescent="0.2">
      <c r="C1484" s="403"/>
      <c r="D1484" s="404"/>
      <c r="E1484" s="508"/>
      <c r="F1484" s="508"/>
      <c r="G1484" s="508"/>
      <c r="H1484" s="508"/>
      <c r="I1484" s="508"/>
      <c r="J1484" s="508"/>
      <c r="K1484" s="508"/>
      <c r="L1484" s="508"/>
      <c r="M1484" s="508"/>
      <c r="N1484" s="509"/>
      <c r="P1484" s="301"/>
      <c r="R1484" s="306"/>
      <c r="V1484" s="306"/>
      <c r="W1484" s="304"/>
    </row>
    <row r="1485" spans="1:23" ht="12.75" customHeight="1" x14ac:dyDescent="0.2">
      <c r="C1485" s="403"/>
      <c r="D1485" s="407" t="s">
        <v>156</v>
      </c>
      <c r="E1485" s="1047" t="str">
        <f>Translations!$B$366</f>
        <v>Are measurable heat flows imported from sub-installations producing pulp relevant?</v>
      </c>
      <c r="F1485" s="1047"/>
      <c r="G1485" s="1047"/>
      <c r="H1485" s="1047"/>
      <c r="I1485" s="1047"/>
      <c r="J1485" s="1047"/>
      <c r="K1485" s="1047"/>
      <c r="L1485" s="1047"/>
      <c r="M1485" s="1048"/>
      <c r="N1485" s="1048"/>
      <c r="P1485" s="301"/>
      <c r="R1485" s="306"/>
      <c r="V1485" s="306"/>
      <c r="W1485" s="307" t="b">
        <f>W1483</f>
        <v>0</v>
      </c>
    </row>
    <row r="1486" spans="1:23" ht="5.0999999999999996" customHeight="1" x14ac:dyDescent="0.2">
      <c r="C1486" s="403"/>
      <c r="D1486" s="404"/>
      <c r="E1486" s="508"/>
      <c r="F1486" s="508"/>
      <c r="G1486" s="508"/>
      <c r="H1486" s="508"/>
      <c r="I1486" s="508"/>
      <c r="J1486" s="508"/>
      <c r="K1486" s="508"/>
      <c r="L1486" s="508"/>
      <c r="M1486" s="508"/>
      <c r="N1486" s="509"/>
      <c r="P1486" s="301"/>
      <c r="R1486" s="306"/>
      <c r="V1486" s="306"/>
      <c r="W1486" s="304"/>
    </row>
    <row r="1487" spans="1:23" ht="12.75" customHeight="1" x14ac:dyDescent="0.2">
      <c r="C1487" s="403"/>
      <c r="D1487" s="404"/>
      <c r="E1487" s="404"/>
      <c r="F1487" s="1013" t="str">
        <f>Translations!$B$257</f>
        <v>Description of the methodology applied</v>
      </c>
      <c r="G1487" s="1013"/>
      <c r="H1487" s="1013"/>
      <c r="I1487" s="1013"/>
      <c r="J1487" s="1013"/>
      <c r="K1487" s="1013"/>
      <c r="L1487" s="1013"/>
      <c r="M1487" s="1013"/>
      <c r="N1487" s="1014"/>
      <c r="P1487" s="301"/>
      <c r="R1487" s="306"/>
      <c r="V1487" s="306"/>
      <c r="W1487" s="304"/>
    </row>
    <row r="1488" spans="1:23" ht="5.0999999999999996" customHeight="1" x14ac:dyDescent="0.2">
      <c r="C1488" s="403"/>
      <c r="D1488" s="404"/>
      <c r="E1488" s="508"/>
      <c r="F1488" s="508"/>
      <c r="G1488" s="508"/>
      <c r="H1488" s="508"/>
      <c r="I1488" s="508"/>
      <c r="J1488" s="508"/>
      <c r="K1488" s="508"/>
      <c r="L1488" s="508"/>
      <c r="M1488" s="508"/>
      <c r="N1488" s="509"/>
      <c r="P1488" s="301"/>
      <c r="R1488" s="306"/>
      <c r="V1488" s="306"/>
      <c r="W1488" s="304"/>
    </row>
    <row r="1489" spans="3:23" s="294" customFormat="1" ht="12.75" customHeight="1" x14ac:dyDescent="0.2">
      <c r="C1489" s="403"/>
      <c r="D1489" s="407"/>
      <c r="E1489" s="412"/>
      <c r="F1489" s="1026" t="str">
        <f>IF(I1327&lt;&gt;"",HYPERLINK("#" &amp; Q1489,EUConst_MsgDescription),"")</f>
        <v/>
      </c>
      <c r="G1489" s="1004"/>
      <c r="H1489" s="1004"/>
      <c r="I1489" s="1004"/>
      <c r="J1489" s="1004"/>
      <c r="K1489" s="1004"/>
      <c r="L1489" s="1004"/>
      <c r="M1489" s="1004"/>
      <c r="N1489" s="1005"/>
      <c r="O1489" s="40"/>
      <c r="P1489" s="26" t="s">
        <v>481</v>
      </c>
      <c r="Q1489" s="477" t="str">
        <f>"#"&amp;ADDRESS(ROW($C$10),COLUMN($C$10))</f>
        <v>#$C$10</v>
      </c>
      <c r="R1489" s="295"/>
      <c r="S1489" s="295"/>
      <c r="T1489" s="295"/>
      <c r="U1489" s="295"/>
      <c r="V1489" s="295"/>
      <c r="W1489" s="304"/>
    </row>
    <row r="1490" spans="3:23" s="294" customFormat="1" ht="5.0999999999999996" customHeight="1" x14ac:dyDescent="0.2">
      <c r="C1490" s="403"/>
      <c r="D1490" s="407"/>
      <c r="E1490" s="413"/>
      <c r="F1490" s="1027"/>
      <c r="G1490" s="1027"/>
      <c r="H1490" s="1027"/>
      <c r="I1490" s="1027"/>
      <c r="J1490" s="1027"/>
      <c r="K1490" s="1027"/>
      <c r="L1490" s="1027"/>
      <c r="M1490" s="1027"/>
      <c r="N1490" s="1028"/>
      <c r="O1490" s="40"/>
      <c r="P1490" s="301"/>
      <c r="Q1490" s="295"/>
      <c r="R1490" s="295"/>
      <c r="S1490" s="295"/>
      <c r="T1490" s="295"/>
      <c r="U1490" s="295"/>
      <c r="V1490" s="295"/>
      <c r="W1490" s="304"/>
    </row>
    <row r="1491" spans="3:23" s="294" customFormat="1" ht="50.1" customHeight="1" thickBot="1" x14ac:dyDescent="0.25">
      <c r="C1491" s="403"/>
      <c r="D1491" s="404"/>
      <c r="E1491" s="404"/>
      <c r="F1491" s="994"/>
      <c r="G1491" s="995"/>
      <c r="H1491" s="995"/>
      <c r="I1491" s="995"/>
      <c r="J1491" s="995"/>
      <c r="K1491" s="995"/>
      <c r="L1491" s="995"/>
      <c r="M1491" s="995"/>
      <c r="N1491" s="996"/>
      <c r="O1491" s="40"/>
      <c r="P1491" s="301"/>
      <c r="Q1491" s="295"/>
      <c r="R1491" s="306"/>
      <c r="S1491" s="295"/>
      <c r="T1491" s="295"/>
      <c r="U1491" s="295"/>
      <c r="V1491" s="306"/>
      <c r="W1491" s="323" t="b">
        <f>OR(W1485,AND(M1485&lt;&gt;"",M1485=FALSE))</f>
        <v>0</v>
      </c>
    </row>
    <row r="1492" spans="3:23" s="294" customFormat="1" ht="5.0999999999999996" customHeight="1" x14ac:dyDescent="0.2">
      <c r="C1492" s="403"/>
      <c r="D1492" s="407"/>
      <c r="E1492" s="404"/>
      <c r="F1492" s="404"/>
      <c r="G1492" s="404"/>
      <c r="H1492" s="404"/>
      <c r="I1492" s="404"/>
      <c r="J1492" s="404"/>
      <c r="K1492" s="404"/>
      <c r="L1492" s="404"/>
      <c r="M1492" s="404"/>
      <c r="N1492" s="405"/>
      <c r="O1492" s="40"/>
      <c r="P1492" s="295"/>
      <c r="Q1492" s="295"/>
      <c r="R1492" s="295"/>
      <c r="S1492" s="295"/>
      <c r="T1492" s="295"/>
      <c r="U1492" s="295"/>
      <c r="V1492" s="295"/>
      <c r="W1492" s="295"/>
    </row>
    <row r="1493" spans="3:23" s="294" customFormat="1" ht="5.0999999999999996" customHeight="1" x14ac:dyDescent="0.2">
      <c r="C1493" s="400"/>
      <c r="D1493" s="416"/>
      <c r="E1493" s="401"/>
      <c r="F1493" s="401"/>
      <c r="G1493" s="401"/>
      <c r="H1493" s="401"/>
      <c r="I1493" s="401"/>
      <c r="J1493" s="401"/>
      <c r="K1493" s="401"/>
      <c r="L1493" s="401"/>
      <c r="M1493" s="401"/>
      <c r="N1493" s="402"/>
      <c r="O1493" s="40"/>
      <c r="P1493" s="295"/>
      <c r="Q1493" s="295"/>
      <c r="R1493" s="295"/>
      <c r="S1493" s="295"/>
      <c r="T1493" s="295"/>
      <c r="U1493" s="295"/>
      <c r="V1493" s="295"/>
      <c r="W1493" s="295"/>
    </row>
    <row r="1494" spans="3:23" s="294" customFormat="1" ht="12.75" customHeight="1" x14ac:dyDescent="0.2">
      <c r="C1494" s="403"/>
      <c r="D1494" s="406" t="s">
        <v>997</v>
      </c>
      <c r="E1494" s="1045" t="str">
        <f>Translations!$B$367</f>
        <v>Waste gas balance for this sub-installation</v>
      </c>
      <c r="F1494" s="1045"/>
      <c r="G1494" s="1045"/>
      <c r="H1494" s="1045"/>
      <c r="I1494" s="1045"/>
      <c r="J1494" s="1045"/>
      <c r="K1494" s="1045"/>
      <c r="L1494" s="1045"/>
      <c r="M1494" s="1045"/>
      <c r="N1494" s="1046"/>
      <c r="O1494" s="40"/>
      <c r="P1494" s="295"/>
      <c r="Q1494" s="295"/>
      <c r="R1494" s="295"/>
      <c r="S1494" s="295"/>
      <c r="T1494" s="295"/>
      <c r="U1494" s="295"/>
      <c r="V1494" s="295"/>
      <c r="W1494" s="295"/>
    </row>
    <row r="1495" spans="3:23" s="294" customFormat="1" ht="12.75" customHeight="1" x14ac:dyDescent="0.2">
      <c r="C1495" s="403"/>
      <c r="D1495" s="407" t="s">
        <v>152</v>
      </c>
      <c r="E1495" s="1047" t="str">
        <f>Translations!$B$370</f>
        <v>Are waste gases relevant for this sub-installation?</v>
      </c>
      <c r="F1495" s="1047"/>
      <c r="G1495" s="1047"/>
      <c r="H1495" s="1047"/>
      <c r="I1495" s="1047"/>
      <c r="J1495" s="1047"/>
      <c r="K1495" s="1047"/>
      <c r="L1495" s="1047"/>
      <c r="M1495" s="1048"/>
      <c r="N1495" s="1048"/>
      <c r="O1495" s="40"/>
      <c r="P1495" s="295"/>
      <c r="Q1495" s="295"/>
      <c r="R1495" s="295"/>
      <c r="S1495" s="295"/>
      <c r="T1495" s="295"/>
      <c r="U1495" s="295"/>
      <c r="V1495" s="295"/>
      <c r="W1495" s="295"/>
    </row>
    <row r="1496" spans="3:23" s="294" customFormat="1" ht="12.75" customHeight="1" x14ac:dyDescent="0.2">
      <c r="C1496" s="403"/>
      <c r="D1496" s="407"/>
      <c r="E1496" s="404"/>
      <c r="F1496" s="404"/>
      <c r="G1496" s="404"/>
      <c r="H1496" s="404"/>
      <c r="I1496" s="404"/>
      <c r="J1496" s="972" t="str">
        <f>IF(I1327="","",IF(AND(M1495&lt;&gt;"",M1495=FALSE),HYPERLINK(Q1496,EUconst_MsgGoOn),""))</f>
        <v/>
      </c>
      <c r="K1496" s="973"/>
      <c r="L1496" s="973"/>
      <c r="M1496" s="973"/>
      <c r="N1496" s="974"/>
      <c r="O1496" s="40"/>
      <c r="P1496" s="26" t="s">
        <v>481</v>
      </c>
      <c r="Q1496" s="477" t="str">
        <f>"#JUMP_F"&amp;P1327+1</f>
        <v>#JUMP_F8</v>
      </c>
      <c r="R1496" s="295"/>
      <c r="S1496" s="295"/>
      <c r="T1496" s="295"/>
      <c r="U1496" s="295"/>
      <c r="V1496" s="295"/>
      <c r="W1496" s="295"/>
    </row>
    <row r="1497" spans="3:23" s="294" customFormat="1" ht="5.0999999999999996" customHeight="1" x14ac:dyDescent="0.2">
      <c r="C1497" s="403"/>
      <c r="D1497" s="407"/>
      <c r="E1497" s="404"/>
      <c r="F1497" s="404"/>
      <c r="G1497" s="404"/>
      <c r="H1497" s="404"/>
      <c r="I1497" s="404"/>
      <c r="J1497" s="404"/>
      <c r="K1497" s="404"/>
      <c r="L1497" s="404"/>
      <c r="M1497" s="404"/>
      <c r="N1497" s="405"/>
      <c r="O1497" s="40"/>
      <c r="P1497" s="295"/>
      <c r="Q1497" s="295"/>
      <c r="R1497" s="295"/>
      <c r="S1497" s="295"/>
      <c r="T1497" s="295"/>
      <c r="U1497" s="295"/>
      <c r="V1497" s="295"/>
      <c r="W1497" s="295"/>
    </row>
    <row r="1498" spans="3:23" s="294" customFormat="1" ht="12.75" customHeight="1" x14ac:dyDescent="0.2">
      <c r="C1498" s="403"/>
      <c r="D1498" s="407" t="s">
        <v>153</v>
      </c>
      <c r="E1498" s="1047" t="str">
        <f>Translations!$B$249</f>
        <v>Information on the methodology applied</v>
      </c>
      <c r="F1498" s="1047"/>
      <c r="G1498" s="1047"/>
      <c r="H1498" s="1047"/>
      <c r="I1498" s="1047"/>
      <c r="J1498" s="1047"/>
      <c r="K1498" s="1047"/>
      <c r="L1498" s="1047"/>
      <c r="M1498" s="1047"/>
      <c r="N1498" s="1049"/>
      <c r="O1498" s="40"/>
      <c r="P1498" s="295"/>
      <c r="Q1498" s="295"/>
      <c r="R1498" s="295"/>
      <c r="S1498" s="295"/>
      <c r="T1498" s="295"/>
      <c r="U1498" s="295"/>
      <c r="V1498" s="295"/>
      <c r="W1498" s="295"/>
    </row>
    <row r="1499" spans="3:23" s="294" customFormat="1" ht="25.5" customHeight="1" thickBot="1" x14ac:dyDescent="0.25">
      <c r="C1499" s="403"/>
      <c r="D1499" s="404"/>
      <c r="E1499" s="404"/>
      <c r="F1499" s="426"/>
      <c r="G1499" s="404"/>
      <c r="H1499" s="404"/>
      <c r="I1499" s="1044" t="str">
        <f>Translations!$B$254</f>
        <v>Data source</v>
      </c>
      <c r="J1499" s="1044"/>
      <c r="K1499" s="1044" t="str">
        <f>Translations!$B$255</f>
        <v>Other data source (if applicable)</v>
      </c>
      <c r="L1499" s="1044"/>
      <c r="M1499" s="1044" t="str">
        <f>Translations!$B$255</f>
        <v>Other data source (if applicable)</v>
      </c>
      <c r="N1499" s="1044"/>
      <c r="O1499" s="40"/>
      <c r="P1499" s="295"/>
      <c r="Q1499" s="295"/>
      <c r="R1499" s="295"/>
      <c r="S1499" s="295"/>
      <c r="T1499" s="295"/>
      <c r="U1499" s="295"/>
      <c r="V1499" s="295"/>
      <c r="W1499" s="295" t="s">
        <v>457</v>
      </c>
    </row>
    <row r="1500" spans="3:23" s="294" customFormat="1" ht="12.75" customHeight="1" x14ac:dyDescent="0.2">
      <c r="C1500" s="403"/>
      <c r="D1500" s="407"/>
      <c r="E1500" s="412" t="s">
        <v>908</v>
      </c>
      <c r="F1500" s="1030" t="str">
        <f>Translations!$B$374</f>
        <v>Waste gases produced</v>
      </c>
      <c r="G1500" s="1030"/>
      <c r="H1500" s="1031"/>
      <c r="I1500" s="1032"/>
      <c r="J1500" s="1033"/>
      <c r="K1500" s="1034"/>
      <c r="L1500" s="1035"/>
      <c r="M1500" s="1034"/>
      <c r="N1500" s="1036"/>
      <c r="O1500" s="40"/>
      <c r="P1500" s="295"/>
      <c r="Q1500" s="295"/>
      <c r="R1500" s="295"/>
      <c r="S1500" s="295"/>
      <c r="T1500" s="295"/>
      <c r="U1500" s="295"/>
      <c r="V1500" s="295"/>
      <c r="W1500" s="302" t="b">
        <f>AND(M1495&lt;&gt;"",M1495=FALSE)</f>
        <v>0</v>
      </c>
    </row>
    <row r="1501" spans="3:23" s="294" customFormat="1" ht="12.75" customHeight="1" x14ac:dyDescent="0.2">
      <c r="C1501" s="403"/>
      <c r="D1501" s="407"/>
      <c r="E1501" s="412" t="s">
        <v>909</v>
      </c>
      <c r="F1501" s="1037" t="str">
        <f>Translations!$B$256</f>
        <v>Energy content</v>
      </c>
      <c r="G1501" s="1037"/>
      <c r="H1501" s="1038"/>
      <c r="I1501" s="1039"/>
      <c r="J1501" s="1040"/>
      <c r="K1501" s="1041"/>
      <c r="L1501" s="1042"/>
      <c r="M1501" s="1041"/>
      <c r="N1501" s="1043"/>
      <c r="O1501" s="40"/>
      <c r="P1501" s="295"/>
      <c r="Q1501" s="295"/>
      <c r="R1501" s="295"/>
      <c r="S1501" s="295"/>
      <c r="T1501" s="295"/>
      <c r="U1501" s="295"/>
      <c r="V1501" s="295"/>
      <c r="W1501" s="303" t="b">
        <f>W1500</f>
        <v>0</v>
      </c>
    </row>
    <row r="1502" spans="3:23" s="294" customFormat="1" ht="12.75" customHeight="1" x14ac:dyDescent="0.2">
      <c r="C1502" s="403"/>
      <c r="D1502" s="407"/>
      <c r="E1502" s="412" t="s">
        <v>910</v>
      </c>
      <c r="F1502" s="1019" t="str">
        <f>Translations!$B$375</f>
        <v>Emission factor</v>
      </c>
      <c r="G1502" s="1019"/>
      <c r="H1502" s="1020"/>
      <c r="I1502" s="1021"/>
      <c r="J1502" s="1022"/>
      <c r="K1502" s="1023"/>
      <c r="L1502" s="1024"/>
      <c r="M1502" s="1023"/>
      <c r="N1502" s="1025"/>
      <c r="O1502" s="40"/>
      <c r="P1502" s="295"/>
      <c r="Q1502" s="295"/>
      <c r="R1502" s="295"/>
      <c r="S1502" s="295"/>
      <c r="T1502" s="295"/>
      <c r="U1502" s="295"/>
      <c r="V1502" s="295"/>
      <c r="W1502" s="303" t="b">
        <f>W1501</f>
        <v>0</v>
      </c>
    </row>
    <row r="1503" spans="3:23" s="294" customFormat="1" ht="12.75" customHeight="1" x14ac:dyDescent="0.2">
      <c r="C1503" s="403"/>
      <c r="D1503" s="407"/>
      <c r="E1503" s="412" t="s">
        <v>911</v>
      </c>
      <c r="F1503" s="1030" t="str">
        <f>Translations!$B$376</f>
        <v>Waste gases consumed</v>
      </c>
      <c r="G1503" s="1030"/>
      <c r="H1503" s="1031"/>
      <c r="I1503" s="1032"/>
      <c r="J1503" s="1033"/>
      <c r="K1503" s="1034"/>
      <c r="L1503" s="1035"/>
      <c r="M1503" s="1034"/>
      <c r="N1503" s="1036"/>
      <c r="O1503" s="40"/>
      <c r="P1503" s="295"/>
      <c r="Q1503" s="295"/>
      <c r="R1503" s="295"/>
      <c r="S1503" s="295"/>
      <c r="T1503" s="295"/>
      <c r="U1503" s="295"/>
      <c r="V1503" s="295"/>
      <c r="W1503" s="303" t="b">
        <f t="shared" ref="W1503:W1514" si="6">W1502</f>
        <v>0</v>
      </c>
    </row>
    <row r="1504" spans="3:23" s="294" customFormat="1" ht="12.75" customHeight="1" x14ac:dyDescent="0.2">
      <c r="C1504" s="403"/>
      <c r="D1504" s="407"/>
      <c r="E1504" s="412" t="s">
        <v>912</v>
      </c>
      <c r="F1504" s="1037" t="str">
        <f>Translations!$B$256</f>
        <v>Energy content</v>
      </c>
      <c r="G1504" s="1037"/>
      <c r="H1504" s="1038"/>
      <c r="I1504" s="1039"/>
      <c r="J1504" s="1040"/>
      <c r="K1504" s="1041"/>
      <c r="L1504" s="1042"/>
      <c r="M1504" s="1041"/>
      <c r="N1504" s="1043"/>
      <c r="O1504" s="40"/>
      <c r="P1504" s="295"/>
      <c r="Q1504" s="295"/>
      <c r="R1504" s="295"/>
      <c r="S1504" s="295"/>
      <c r="T1504" s="295"/>
      <c r="U1504" s="295"/>
      <c r="V1504" s="295"/>
      <c r="W1504" s="303" t="b">
        <f t="shared" si="6"/>
        <v>0</v>
      </c>
    </row>
    <row r="1505" spans="3:23" s="294" customFormat="1" ht="12.75" customHeight="1" x14ac:dyDescent="0.2">
      <c r="C1505" s="403"/>
      <c r="D1505" s="407"/>
      <c r="E1505" s="412" t="s">
        <v>913</v>
      </c>
      <c r="F1505" s="1019" t="str">
        <f>Translations!$B$375</f>
        <v>Emission factor</v>
      </c>
      <c r="G1505" s="1019"/>
      <c r="H1505" s="1020"/>
      <c r="I1505" s="1021"/>
      <c r="J1505" s="1022"/>
      <c r="K1505" s="1023"/>
      <c r="L1505" s="1024"/>
      <c r="M1505" s="1023"/>
      <c r="N1505" s="1025"/>
      <c r="O1505" s="40"/>
      <c r="P1505" s="295"/>
      <c r="Q1505" s="295"/>
      <c r="R1505" s="295"/>
      <c r="S1505" s="295"/>
      <c r="T1505" s="295"/>
      <c r="U1505" s="295"/>
      <c r="V1505" s="295"/>
      <c r="W1505" s="303" t="b">
        <f t="shared" si="6"/>
        <v>0</v>
      </c>
    </row>
    <row r="1506" spans="3:23" s="294" customFormat="1" ht="12.75" customHeight="1" x14ac:dyDescent="0.2">
      <c r="C1506" s="403"/>
      <c r="D1506" s="407"/>
      <c r="E1506" s="412" t="s">
        <v>914</v>
      </c>
      <c r="F1506" s="1030" t="str">
        <f>Translations!$B$377</f>
        <v>Waste gases flared (not safety flaring)</v>
      </c>
      <c r="G1506" s="1030"/>
      <c r="H1506" s="1031"/>
      <c r="I1506" s="1032"/>
      <c r="J1506" s="1033"/>
      <c r="K1506" s="1034"/>
      <c r="L1506" s="1035"/>
      <c r="M1506" s="1034"/>
      <c r="N1506" s="1036"/>
      <c r="O1506" s="40"/>
      <c r="P1506" s="295"/>
      <c r="Q1506" s="295"/>
      <c r="R1506" s="295"/>
      <c r="S1506" s="295"/>
      <c r="T1506" s="295"/>
      <c r="U1506" s="295"/>
      <c r="V1506" s="295"/>
      <c r="W1506" s="303" t="b">
        <f t="shared" si="6"/>
        <v>0</v>
      </c>
    </row>
    <row r="1507" spans="3:23" s="294" customFormat="1" ht="12.75" customHeight="1" x14ac:dyDescent="0.2">
      <c r="C1507" s="403"/>
      <c r="D1507" s="407"/>
      <c r="E1507" s="412" t="s">
        <v>915</v>
      </c>
      <c r="F1507" s="1037" t="str">
        <f>Translations!$B$256</f>
        <v>Energy content</v>
      </c>
      <c r="G1507" s="1037"/>
      <c r="H1507" s="1038"/>
      <c r="I1507" s="1039"/>
      <c r="J1507" s="1040"/>
      <c r="K1507" s="1041"/>
      <c r="L1507" s="1042"/>
      <c r="M1507" s="1041"/>
      <c r="N1507" s="1043"/>
      <c r="O1507" s="40"/>
      <c r="P1507" s="295"/>
      <c r="Q1507" s="295"/>
      <c r="R1507" s="295"/>
      <c r="S1507" s="295"/>
      <c r="T1507" s="295"/>
      <c r="U1507" s="295"/>
      <c r="V1507" s="295"/>
      <c r="W1507" s="303" t="b">
        <f t="shared" si="6"/>
        <v>0</v>
      </c>
    </row>
    <row r="1508" spans="3:23" s="294" customFormat="1" ht="12.75" customHeight="1" x14ac:dyDescent="0.2">
      <c r="C1508" s="403"/>
      <c r="D1508" s="407"/>
      <c r="E1508" s="412" t="s">
        <v>916</v>
      </c>
      <c r="F1508" s="1019" t="str">
        <f>Translations!$B$375</f>
        <v>Emission factor</v>
      </c>
      <c r="G1508" s="1019"/>
      <c r="H1508" s="1020"/>
      <c r="I1508" s="1021"/>
      <c r="J1508" s="1022"/>
      <c r="K1508" s="1023"/>
      <c r="L1508" s="1024"/>
      <c r="M1508" s="1023"/>
      <c r="N1508" s="1025"/>
      <c r="O1508" s="40"/>
      <c r="P1508" s="295"/>
      <c r="Q1508" s="295"/>
      <c r="R1508" s="295"/>
      <c r="S1508" s="295"/>
      <c r="T1508" s="295"/>
      <c r="U1508" s="295"/>
      <c r="V1508" s="295"/>
      <c r="W1508" s="303" t="b">
        <f t="shared" si="6"/>
        <v>0</v>
      </c>
    </row>
    <row r="1509" spans="3:23" s="294" customFormat="1" ht="12.75" customHeight="1" x14ac:dyDescent="0.2">
      <c r="C1509" s="403"/>
      <c r="D1509" s="407"/>
      <c r="E1509" s="412" t="s">
        <v>917</v>
      </c>
      <c r="F1509" s="1030" t="str">
        <f>Translations!$B$378</f>
        <v>Waste gases imported</v>
      </c>
      <c r="G1509" s="1030"/>
      <c r="H1509" s="1031"/>
      <c r="I1509" s="1032"/>
      <c r="J1509" s="1033"/>
      <c r="K1509" s="1034"/>
      <c r="L1509" s="1035"/>
      <c r="M1509" s="1034"/>
      <c r="N1509" s="1036"/>
      <c r="O1509" s="40"/>
      <c r="P1509" s="295"/>
      <c r="Q1509" s="295"/>
      <c r="R1509" s="295"/>
      <c r="S1509" s="295"/>
      <c r="T1509" s="295"/>
      <c r="U1509" s="295"/>
      <c r="V1509" s="295"/>
      <c r="W1509" s="303" t="b">
        <f t="shared" si="6"/>
        <v>0</v>
      </c>
    </row>
    <row r="1510" spans="3:23" s="294" customFormat="1" ht="12.75" customHeight="1" x14ac:dyDescent="0.2">
      <c r="C1510" s="403"/>
      <c r="D1510" s="407"/>
      <c r="E1510" s="412" t="s">
        <v>918</v>
      </c>
      <c r="F1510" s="1037" t="str">
        <f>Translations!$B$256</f>
        <v>Energy content</v>
      </c>
      <c r="G1510" s="1037"/>
      <c r="H1510" s="1038"/>
      <c r="I1510" s="1039"/>
      <c r="J1510" s="1040"/>
      <c r="K1510" s="1041"/>
      <c r="L1510" s="1042"/>
      <c r="M1510" s="1041"/>
      <c r="N1510" s="1043"/>
      <c r="O1510" s="40"/>
      <c r="P1510" s="295"/>
      <c r="Q1510" s="295"/>
      <c r="R1510" s="295"/>
      <c r="S1510" s="295"/>
      <c r="T1510" s="295"/>
      <c r="U1510" s="295"/>
      <c r="V1510" s="295"/>
      <c r="W1510" s="303" t="b">
        <f t="shared" si="6"/>
        <v>0</v>
      </c>
    </row>
    <row r="1511" spans="3:23" s="294" customFormat="1" ht="12.75" customHeight="1" x14ac:dyDescent="0.2">
      <c r="C1511" s="403"/>
      <c r="D1511" s="407"/>
      <c r="E1511" s="412" t="s">
        <v>919</v>
      </c>
      <c r="F1511" s="1019" t="str">
        <f>Translations!$B$375</f>
        <v>Emission factor</v>
      </c>
      <c r="G1511" s="1019"/>
      <c r="H1511" s="1020"/>
      <c r="I1511" s="1021"/>
      <c r="J1511" s="1022"/>
      <c r="K1511" s="1023"/>
      <c r="L1511" s="1024"/>
      <c r="M1511" s="1023"/>
      <c r="N1511" s="1025"/>
      <c r="O1511" s="40"/>
      <c r="P1511" s="295"/>
      <c r="Q1511" s="295"/>
      <c r="R1511" s="295"/>
      <c r="S1511" s="295"/>
      <c r="T1511" s="295"/>
      <c r="U1511" s="295"/>
      <c r="V1511" s="295"/>
      <c r="W1511" s="303" t="b">
        <f t="shared" si="6"/>
        <v>0</v>
      </c>
    </row>
    <row r="1512" spans="3:23" s="294" customFormat="1" ht="12.75" customHeight="1" x14ac:dyDescent="0.2">
      <c r="C1512" s="403"/>
      <c r="D1512" s="407"/>
      <c r="E1512" s="412" t="s">
        <v>920</v>
      </c>
      <c r="F1512" s="1030" t="str">
        <f>Translations!$B$379</f>
        <v>Waste gases exported</v>
      </c>
      <c r="G1512" s="1030"/>
      <c r="H1512" s="1031"/>
      <c r="I1512" s="1032"/>
      <c r="J1512" s="1033"/>
      <c r="K1512" s="1034"/>
      <c r="L1512" s="1035"/>
      <c r="M1512" s="1034"/>
      <c r="N1512" s="1036"/>
      <c r="O1512" s="40"/>
      <c r="P1512" s="295"/>
      <c r="Q1512" s="295"/>
      <c r="R1512" s="295"/>
      <c r="S1512" s="295"/>
      <c r="T1512" s="295"/>
      <c r="U1512" s="295"/>
      <c r="V1512" s="295"/>
      <c r="W1512" s="303" t="b">
        <f t="shared" si="6"/>
        <v>0</v>
      </c>
    </row>
    <row r="1513" spans="3:23" s="294" customFormat="1" ht="12.75" customHeight="1" x14ac:dyDescent="0.2">
      <c r="C1513" s="403"/>
      <c r="D1513" s="407"/>
      <c r="E1513" s="412" t="s">
        <v>921</v>
      </c>
      <c r="F1513" s="1037" t="str">
        <f>Translations!$B$256</f>
        <v>Energy content</v>
      </c>
      <c r="G1513" s="1037"/>
      <c r="H1513" s="1038"/>
      <c r="I1513" s="1039"/>
      <c r="J1513" s="1040"/>
      <c r="K1513" s="1041"/>
      <c r="L1513" s="1042"/>
      <c r="M1513" s="1041"/>
      <c r="N1513" s="1043"/>
      <c r="O1513" s="40"/>
      <c r="P1513" s="295"/>
      <c r="Q1513" s="295"/>
      <c r="R1513" s="295"/>
      <c r="S1513" s="295"/>
      <c r="T1513" s="295"/>
      <c r="U1513" s="295"/>
      <c r="V1513" s="295"/>
      <c r="W1513" s="303" t="b">
        <f t="shared" si="6"/>
        <v>0</v>
      </c>
    </row>
    <row r="1514" spans="3:23" s="294" customFormat="1" ht="12.75" customHeight="1" x14ac:dyDescent="0.2">
      <c r="C1514" s="403"/>
      <c r="D1514" s="407"/>
      <c r="E1514" s="412" t="s">
        <v>922</v>
      </c>
      <c r="F1514" s="1019" t="str">
        <f>Translations!$B$375</f>
        <v>Emission factor</v>
      </c>
      <c r="G1514" s="1019"/>
      <c r="H1514" s="1020"/>
      <c r="I1514" s="1021"/>
      <c r="J1514" s="1022"/>
      <c r="K1514" s="1023"/>
      <c r="L1514" s="1024"/>
      <c r="M1514" s="1023"/>
      <c r="N1514" s="1025"/>
      <c r="O1514" s="40"/>
      <c r="P1514" s="295"/>
      <c r="Q1514" s="295"/>
      <c r="R1514" s="295"/>
      <c r="S1514" s="295"/>
      <c r="T1514" s="295"/>
      <c r="U1514" s="295"/>
      <c r="V1514" s="295"/>
      <c r="W1514" s="303" t="b">
        <f t="shared" si="6"/>
        <v>0</v>
      </c>
    </row>
    <row r="1515" spans="3:23" s="294" customFormat="1" ht="5.0999999999999996" customHeight="1" x14ac:dyDescent="0.2">
      <c r="C1515" s="403"/>
      <c r="D1515" s="407"/>
      <c r="E1515" s="404"/>
      <c r="F1515" s="404"/>
      <c r="G1515" s="404"/>
      <c r="H1515" s="404"/>
      <c r="I1515" s="404"/>
      <c r="J1515" s="404"/>
      <c r="K1515" s="404"/>
      <c r="L1515" s="404"/>
      <c r="M1515" s="404"/>
      <c r="N1515" s="405"/>
      <c r="O1515" s="40"/>
      <c r="P1515" s="295"/>
      <c r="Q1515" s="295"/>
      <c r="R1515" s="295"/>
      <c r="S1515" s="295"/>
      <c r="T1515" s="295"/>
      <c r="U1515" s="295"/>
      <c r="V1515" s="295"/>
      <c r="W1515" s="320"/>
    </row>
    <row r="1516" spans="3:23" s="294" customFormat="1" ht="12.75" customHeight="1" x14ac:dyDescent="0.2">
      <c r="C1516" s="403"/>
      <c r="D1516" s="407"/>
      <c r="E1516" s="412" t="s">
        <v>923</v>
      </c>
      <c r="F1516" s="1013" t="str">
        <f>Translations!$B$257</f>
        <v>Description of the methodology applied</v>
      </c>
      <c r="G1516" s="1013"/>
      <c r="H1516" s="1013"/>
      <c r="I1516" s="1013"/>
      <c r="J1516" s="1013"/>
      <c r="K1516" s="1013"/>
      <c r="L1516" s="1013"/>
      <c r="M1516" s="1013"/>
      <c r="N1516" s="1014"/>
      <c r="O1516" s="40"/>
      <c r="P1516" s="295"/>
      <c r="Q1516" s="295"/>
      <c r="R1516" s="295"/>
      <c r="S1516" s="295"/>
      <c r="T1516" s="295"/>
      <c r="U1516" s="295"/>
      <c r="V1516" s="295"/>
      <c r="W1516" s="304"/>
    </row>
    <row r="1517" spans="3:23" s="294" customFormat="1" ht="5.0999999999999996" customHeight="1" x14ac:dyDescent="0.2">
      <c r="C1517" s="403"/>
      <c r="D1517" s="404"/>
      <c r="E1517" s="408"/>
      <c r="F1517" s="423"/>
      <c r="G1517" s="424"/>
      <c r="H1517" s="424"/>
      <c r="I1517" s="424"/>
      <c r="J1517" s="424"/>
      <c r="K1517" s="424"/>
      <c r="L1517" s="424"/>
      <c r="M1517" s="424"/>
      <c r="N1517" s="425"/>
      <c r="O1517" s="40"/>
      <c r="P1517" s="295"/>
      <c r="Q1517" s="295"/>
      <c r="R1517" s="295"/>
      <c r="S1517" s="295"/>
      <c r="T1517" s="295"/>
      <c r="U1517" s="295"/>
      <c r="V1517" s="295"/>
      <c r="W1517" s="304"/>
    </row>
    <row r="1518" spans="3:23" s="294" customFormat="1" ht="12.75" customHeight="1" x14ac:dyDescent="0.2">
      <c r="C1518" s="403"/>
      <c r="D1518" s="407"/>
      <c r="E1518" s="412"/>
      <c r="F1518" s="1026" t="str">
        <f>IF(I1327&lt;&gt;"",HYPERLINK("#" &amp; Q1518,EUConst_MsgDescription),"")</f>
        <v/>
      </c>
      <c r="G1518" s="1004"/>
      <c r="H1518" s="1004"/>
      <c r="I1518" s="1004"/>
      <c r="J1518" s="1004"/>
      <c r="K1518" s="1004"/>
      <c r="L1518" s="1004"/>
      <c r="M1518" s="1004"/>
      <c r="N1518" s="1005"/>
      <c r="O1518" s="40"/>
      <c r="P1518" s="26" t="s">
        <v>481</v>
      </c>
      <c r="Q1518" s="477" t="str">
        <f>"#"&amp;ADDRESS(ROW($C$10),COLUMN($C$10))</f>
        <v>#$C$10</v>
      </c>
      <c r="R1518" s="295"/>
      <c r="S1518" s="295"/>
      <c r="T1518" s="295"/>
      <c r="U1518" s="295"/>
      <c r="V1518" s="295"/>
      <c r="W1518" s="304"/>
    </row>
    <row r="1519" spans="3:23" s="294" customFormat="1" ht="5.0999999999999996" customHeight="1" x14ac:dyDescent="0.2">
      <c r="C1519" s="403"/>
      <c r="D1519" s="407"/>
      <c r="E1519" s="413"/>
      <c r="F1519" s="1027"/>
      <c r="G1519" s="1027"/>
      <c r="H1519" s="1027"/>
      <c r="I1519" s="1027"/>
      <c r="J1519" s="1027"/>
      <c r="K1519" s="1027"/>
      <c r="L1519" s="1027"/>
      <c r="M1519" s="1027"/>
      <c r="N1519" s="1028"/>
      <c r="O1519" s="40"/>
      <c r="P1519" s="301"/>
      <c r="Q1519" s="295"/>
      <c r="R1519" s="295"/>
      <c r="S1519" s="295"/>
      <c r="T1519" s="295"/>
      <c r="U1519" s="295"/>
      <c r="V1519" s="295"/>
      <c r="W1519" s="304"/>
    </row>
    <row r="1520" spans="3:23" s="294" customFormat="1" ht="50.1" customHeight="1" x14ac:dyDescent="0.2">
      <c r="C1520" s="403"/>
      <c r="D1520" s="413"/>
      <c r="E1520" s="413"/>
      <c r="F1520" s="994"/>
      <c r="G1520" s="995"/>
      <c r="H1520" s="995"/>
      <c r="I1520" s="995"/>
      <c r="J1520" s="995"/>
      <c r="K1520" s="995"/>
      <c r="L1520" s="995"/>
      <c r="M1520" s="995"/>
      <c r="N1520" s="996"/>
      <c r="O1520" s="40"/>
      <c r="P1520" s="295"/>
      <c r="Q1520" s="295"/>
      <c r="R1520" s="295"/>
      <c r="S1520" s="295"/>
      <c r="T1520" s="295"/>
      <c r="U1520" s="295"/>
      <c r="V1520" s="295"/>
      <c r="W1520" s="303" t="b">
        <f>W1502</f>
        <v>0</v>
      </c>
    </row>
    <row r="1521" spans="1:26" ht="5.0999999999999996" customHeight="1" x14ac:dyDescent="0.2">
      <c r="C1521" s="403"/>
      <c r="D1521" s="407"/>
      <c r="E1521" s="404"/>
      <c r="F1521" s="404"/>
      <c r="G1521" s="404"/>
      <c r="H1521" s="404"/>
      <c r="I1521" s="404"/>
      <c r="J1521" s="404"/>
      <c r="K1521" s="404"/>
      <c r="L1521" s="404"/>
      <c r="M1521" s="404"/>
      <c r="N1521" s="405"/>
      <c r="W1521" s="303"/>
    </row>
    <row r="1522" spans="1:26" ht="12.75" customHeight="1" x14ac:dyDescent="0.2">
      <c r="C1522" s="403"/>
      <c r="D1522" s="407"/>
      <c r="E1522" s="412"/>
      <c r="F1522" s="1029" t="str">
        <f>Translations!$B$210</f>
        <v>Reference to external files, if relevant</v>
      </c>
      <c r="G1522" s="1029"/>
      <c r="H1522" s="1029"/>
      <c r="I1522" s="1029"/>
      <c r="J1522" s="1029"/>
      <c r="K1522" s="934"/>
      <c r="L1522" s="934"/>
      <c r="M1522" s="934"/>
      <c r="N1522" s="934"/>
      <c r="W1522" s="303" t="b">
        <f>W1520</f>
        <v>0</v>
      </c>
    </row>
    <row r="1523" spans="1:26" ht="5.0999999999999996" customHeight="1" x14ac:dyDescent="0.2">
      <c r="C1523" s="403"/>
      <c r="D1523" s="407"/>
      <c r="E1523" s="404"/>
      <c r="F1523" s="404"/>
      <c r="G1523" s="404"/>
      <c r="H1523" s="404"/>
      <c r="I1523" s="404"/>
      <c r="J1523" s="404"/>
      <c r="K1523" s="404"/>
      <c r="L1523" s="404"/>
      <c r="M1523" s="404"/>
      <c r="N1523" s="405"/>
      <c r="W1523" s="324"/>
    </row>
    <row r="1524" spans="1:26" ht="12.75" customHeight="1" x14ac:dyDescent="0.2">
      <c r="C1524" s="403"/>
      <c r="D1524" s="407" t="s">
        <v>154</v>
      </c>
      <c r="E1524" s="1011" t="str">
        <f>Translations!$B$258</f>
        <v>The hierarchical order has been followed?</v>
      </c>
      <c r="F1524" s="1011"/>
      <c r="G1524" s="1011"/>
      <c r="H1524" s="1012"/>
      <c r="I1524" s="312"/>
      <c r="J1524" s="418" t="str">
        <f>Translations!$B$259</f>
        <v xml:space="preserve"> If not, why?</v>
      </c>
      <c r="K1524" s="977"/>
      <c r="L1524" s="978"/>
      <c r="M1524" s="978"/>
      <c r="N1524" s="984"/>
      <c r="V1524" s="325" t="b">
        <f>W1522</f>
        <v>0</v>
      </c>
      <c r="W1524" s="310" t="b">
        <f>OR(W1520,AND(I1524&lt;&gt;"",I1524=TRUE))</f>
        <v>0</v>
      </c>
    </row>
    <row r="1525" spans="1:26" ht="5.0999999999999996" customHeight="1" x14ac:dyDescent="0.2">
      <c r="C1525" s="403"/>
      <c r="D1525" s="404"/>
      <c r="E1525" s="508"/>
      <c r="F1525" s="508"/>
      <c r="G1525" s="508"/>
      <c r="H1525" s="508"/>
      <c r="I1525" s="508"/>
      <c r="J1525" s="508"/>
      <c r="K1525" s="508"/>
      <c r="L1525" s="508"/>
      <c r="M1525" s="508"/>
      <c r="N1525" s="509"/>
      <c r="W1525" s="320"/>
    </row>
    <row r="1526" spans="1:26" ht="12.75" customHeight="1" x14ac:dyDescent="0.2">
      <c r="C1526" s="403"/>
      <c r="D1526" s="421"/>
      <c r="E1526" s="421"/>
      <c r="F1526" s="1013" t="str">
        <f>Translations!$B$264</f>
        <v>Further details on any deviation from the hierarchy</v>
      </c>
      <c r="G1526" s="1013"/>
      <c r="H1526" s="1013"/>
      <c r="I1526" s="1013"/>
      <c r="J1526" s="1013"/>
      <c r="K1526" s="1013"/>
      <c r="L1526" s="1013"/>
      <c r="M1526" s="1013"/>
      <c r="N1526" s="1014"/>
      <c r="W1526" s="324"/>
    </row>
    <row r="1527" spans="1:26" ht="25.5" customHeight="1" thickBot="1" x14ac:dyDescent="0.25">
      <c r="C1527" s="403"/>
      <c r="D1527" s="421"/>
      <c r="E1527" s="421"/>
      <c r="F1527" s="994"/>
      <c r="G1527" s="995"/>
      <c r="H1527" s="995"/>
      <c r="I1527" s="995"/>
      <c r="J1527" s="995"/>
      <c r="K1527" s="995"/>
      <c r="L1527" s="995"/>
      <c r="M1527" s="995"/>
      <c r="N1527" s="996"/>
      <c r="W1527" s="326" t="b">
        <f>W1524</f>
        <v>0</v>
      </c>
    </row>
    <row r="1528" spans="1:26" s="23" customFormat="1" ht="12.75" x14ac:dyDescent="0.2">
      <c r="A1528" s="26"/>
      <c r="B1528" s="40"/>
      <c r="C1528" s="427"/>
      <c r="D1528" s="428"/>
      <c r="E1528" s="428"/>
      <c r="F1528" s="428"/>
      <c r="G1528" s="428"/>
      <c r="H1528" s="428"/>
      <c r="I1528" s="428"/>
      <c r="J1528" s="428"/>
      <c r="K1528" s="428"/>
      <c r="L1528" s="428"/>
      <c r="M1528" s="428"/>
      <c r="N1528" s="429"/>
      <c r="O1528" s="40"/>
      <c r="P1528" s="142" t="str">
        <f>IF(OR(P1327=1,AND(I1327&lt;&gt;"",COUNTIF(P1529:$P$2144,"PRINT")=0)),"PRINT","")</f>
        <v/>
      </c>
      <c r="Q1528" s="26" t="s">
        <v>631</v>
      </c>
      <c r="R1528" s="27"/>
      <c r="S1528" s="27"/>
      <c r="T1528" s="26"/>
      <c r="U1528" s="26"/>
      <c r="V1528" s="26"/>
      <c r="W1528" s="26"/>
    </row>
    <row r="1529" spans="1:26" s="23" customFormat="1" ht="15" thickBot="1" x14ac:dyDescent="0.25">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3">
      <c r="A1530" s="26"/>
      <c r="B1530" s="40"/>
      <c r="C1530" s="343"/>
      <c r="D1530" s="343"/>
      <c r="E1530" s="343"/>
      <c r="F1530" s="343"/>
      <c r="G1530" s="343"/>
      <c r="H1530" s="343"/>
      <c r="I1530" s="343"/>
      <c r="J1530" s="343"/>
      <c r="K1530" s="343"/>
      <c r="L1530" s="343"/>
      <c r="M1530" s="343"/>
      <c r="N1530" s="343"/>
      <c r="O1530" s="40"/>
      <c r="P1530" s="26"/>
      <c r="Q1530" s="26"/>
      <c r="R1530" s="27"/>
      <c r="S1530" s="27"/>
      <c r="T1530" s="26"/>
      <c r="U1530" s="26"/>
      <c r="V1530" s="26"/>
      <c r="W1530" s="26"/>
      <c r="X1530" s="294"/>
      <c r="Y1530" s="294"/>
      <c r="Z1530" s="294"/>
    </row>
    <row r="1531" spans="1:26" s="291" customFormat="1" ht="15" customHeight="1" thickBot="1" x14ac:dyDescent="0.25">
      <c r="A1531" s="288"/>
      <c r="B1531" s="189"/>
      <c r="C1531" s="289">
        <v>8</v>
      </c>
      <c r="D1531" s="1088" t="str">
        <f>Translations!$B$295</f>
        <v>Sub-installation with product benchmark:</v>
      </c>
      <c r="E1531" s="1089"/>
      <c r="F1531" s="1089"/>
      <c r="G1531" s="1089"/>
      <c r="H1531" s="1089"/>
      <c r="I1531" s="1090" t="str">
        <f>IF(INDEX(CNTR_SubInstListIsProdBM,$C1531),INDEX(CNTR_SubInstListNames,$C1531),"")</f>
        <v/>
      </c>
      <c r="J1531" s="1091"/>
      <c r="K1531" s="1091"/>
      <c r="L1531" s="1091"/>
      <c r="M1531" s="1091"/>
      <c r="N1531" s="1092"/>
      <c r="O1531" s="40"/>
      <c r="P1531" s="494">
        <f>P1327+1</f>
        <v>8</v>
      </c>
      <c r="Q1531" s="295"/>
      <c r="R1531" s="314"/>
      <c r="S1531" s="314"/>
      <c r="T1531" s="314"/>
      <c r="U1531" s="290"/>
      <c r="V1531" s="460" t="s">
        <v>935</v>
      </c>
      <c r="W1531" s="461" t="b">
        <f>AND(CNTR_ExistSubInstEntries,I1531="")</f>
        <v>0</v>
      </c>
    </row>
    <row r="1532" spans="1:26" ht="12.75" customHeight="1" thickBot="1" x14ac:dyDescent="0.25">
      <c r="C1532" s="286"/>
      <c r="D1532" s="287"/>
      <c r="E1532" s="1093" t="str">
        <f>Translations!$B$296</f>
        <v>The name of the product benchmark sub-installation is displayed automatically based in the inputs in sheet "C_InstallationDescription".</v>
      </c>
      <c r="F1532" s="1094"/>
      <c r="G1532" s="1094"/>
      <c r="H1532" s="1094"/>
      <c r="I1532" s="1094"/>
      <c r="J1532" s="1094"/>
      <c r="K1532" s="1094"/>
      <c r="L1532" s="1094"/>
      <c r="M1532" s="1094"/>
      <c r="N1532" s="1095"/>
    </row>
    <row r="1533" spans="1:26" ht="5.0999999999999996" customHeight="1" x14ac:dyDescent="0.2">
      <c r="C1533" s="344"/>
      <c r="D1533" s="345"/>
      <c r="E1533" s="345"/>
      <c r="F1533" s="345"/>
      <c r="G1533" s="345"/>
      <c r="H1533" s="345"/>
      <c r="I1533" s="345"/>
      <c r="J1533" s="345"/>
      <c r="K1533" s="345"/>
      <c r="L1533" s="345"/>
      <c r="M1533" s="345"/>
      <c r="N1533" s="346"/>
      <c r="P1533" s="185"/>
      <c r="Q1533" s="185"/>
      <c r="R1533" s="185"/>
      <c r="S1533" s="185"/>
      <c r="T1533" s="185"/>
      <c r="U1533" s="27"/>
      <c r="V1533" s="27"/>
      <c r="W1533" s="464"/>
    </row>
    <row r="1534" spans="1:26" ht="15" customHeight="1" x14ac:dyDescent="0.2">
      <c r="C1534" s="270"/>
      <c r="E1534" s="1009" t="str">
        <f>CONCATENATE(EUconst_MsgSeeFirst," (F.I.1)")</f>
        <v>Detailed instructions for data entries in this tool can be found at the first copy of this tool.  (F.I.1)</v>
      </c>
      <c r="F1534" s="1009"/>
      <c r="G1534" s="1009"/>
      <c r="H1534" s="1009"/>
      <c r="I1534" s="1009"/>
      <c r="J1534" s="1009"/>
      <c r="K1534" s="1009"/>
      <c r="L1534" s="1009"/>
      <c r="M1534" s="1009"/>
      <c r="N1534" s="271"/>
      <c r="P1534" s="185"/>
      <c r="Q1534" s="185"/>
      <c r="R1534" s="185"/>
      <c r="S1534" s="185"/>
      <c r="T1534" s="185"/>
      <c r="U1534" s="27"/>
      <c r="V1534" s="27"/>
      <c r="W1534" s="464"/>
    </row>
    <row r="1535" spans="1:26" ht="5.0999999999999996" customHeight="1" x14ac:dyDescent="0.2">
      <c r="C1535" s="270"/>
      <c r="N1535" s="271"/>
      <c r="P1535" s="185"/>
      <c r="Q1535" s="185"/>
      <c r="R1535" s="185"/>
      <c r="S1535" s="185"/>
      <c r="T1535" s="185"/>
      <c r="U1535" s="27"/>
      <c r="V1535" s="27"/>
      <c r="W1535" s="464"/>
    </row>
    <row r="1536" spans="1:26" ht="12.75" customHeight="1" x14ac:dyDescent="0.2">
      <c r="C1536" s="270"/>
      <c r="D1536" s="24" t="s">
        <v>146</v>
      </c>
      <c r="E1536" s="919" t="str">
        <f>Translations!$B$297</f>
        <v>System boundaries of the sub-installation</v>
      </c>
      <c r="F1536" s="919"/>
      <c r="G1536" s="919"/>
      <c r="H1536" s="919"/>
      <c r="I1536" s="919"/>
      <c r="J1536" s="919"/>
      <c r="K1536" s="919"/>
      <c r="L1536" s="919"/>
      <c r="M1536" s="919"/>
      <c r="N1536" s="1087"/>
    </row>
    <row r="1537" spans="1:23" ht="5.0999999999999996" customHeight="1" x14ac:dyDescent="0.2">
      <c r="C1537" s="270"/>
      <c r="N1537" s="271"/>
    </row>
    <row r="1538" spans="1:23" ht="12.75" customHeight="1" x14ac:dyDescent="0.2">
      <c r="C1538" s="270"/>
      <c r="D1538" s="496" t="s">
        <v>152</v>
      </c>
      <c r="E1538" s="967" t="str">
        <f>Translations!$B$249</f>
        <v>Information on the methodology applied</v>
      </c>
      <c r="F1538" s="967"/>
      <c r="G1538" s="967"/>
      <c r="H1538" s="967"/>
      <c r="I1538" s="967"/>
      <c r="J1538" s="967"/>
      <c r="K1538" s="967"/>
      <c r="L1538" s="967"/>
      <c r="M1538" s="967"/>
      <c r="N1538" s="1072"/>
    </row>
    <row r="1539" spans="1:23" ht="5.0999999999999996" customHeight="1" x14ac:dyDescent="0.2">
      <c r="C1539" s="270"/>
      <c r="D1539" s="29"/>
      <c r="E1539" s="920"/>
      <c r="F1539" s="920"/>
      <c r="G1539" s="920"/>
      <c r="H1539" s="920"/>
      <c r="I1539" s="920"/>
      <c r="J1539" s="920"/>
      <c r="K1539" s="920"/>
      <c r="L1539" s="920"/>
      <c r="M1539" s="920"/>
      <c r="N1539" s="1015"/>
    </row>
    <row r="1540" spans="1:23" ht="50.1" customHeight="1" x14ac:dyDescent="0.2">
      <c r="C1540" s="270"/>
      <c r="D1540" s="496"/>
      <c r="E1540" s="867"/>
      <c r="F1540" s="868"/>
      <c r="G1540" s="868"/>
      <c r="H1540" s="868"/>
      <c r="I1540" s="868"/>
      <c r="J1540" s="868"/>
      <c r="K1540" s="868"/>
      <c r="L1540" s="868"/>
      <c r="M1540" s="868"/>
      <c r="N1540" s="869"/>
    </row>
    <row r="1541" spans="1:23" ht="5.0999999999999996" customHeight="1" x14ac:dyDescent="0.2">
      <c r="C1541" s="270"/>
      <c r="D1541" s="496"/>
      <c r="N1541" s="271"/>
    </row>
    <row r="1542" spans="1:23" ht="12.75" customHeight="1" x14ac:dyDescent="0.2">
      <c r="C1542" s="270"/>
      <c r="D1542" s="496" t="s">
        <v>153</v>
      </c>
      <c r="E1542" s="1085" t="str">
        <f>Translations!$B$210</f>
        <v>Reference to external files, if relevant</v>
      </c>
      <c r="F1542" s="1085"/>
      <c r="G1542" s="1085"/>
      <c r="H1542" s="1085"/>
      <c r="I1542" s="1085"/>
      <c r="J1542" s="1086"/>
      <c r="K1542" s="934"/>
      <c r="L1542" s="934"/>
      <c r="M1542" s="934"/>
      <c r="N1542" s="934"/>
    </row>
    <row r="1543" spans="1:23" ht="5.0999999999999996" customHeight="1" x14ac:dyDescent="0.2">
      <c r="C1543" s="270"/>
      <c r="D1543" s="496"/>
      <c r="N1543" s="271"/>
    </row>
    <row r="1544" spans="1:23" ht="12.75" customHeight="1" x14ac:dyDescent="0.2">
      <c r="C1544" s="270"/>
      <c r="D1544" s="29" t="s">
        <v>154</v>
      </c>
      <c r="E1544" s="1085" t="str">
        <f>Translations!$B$305</f>
        <v>Reference to a separate detailed flow diagram, if relevant</v>
      </c>
      <c r="F1544" s="1085"/>
      <c r="G1544" s="1085"/>
      <c r="H1544" s="1085"/>
      <c r="I1544" s="1085"/>
      <c r="J1544" s="1086"/>
      <c r="K1544" s="934"/>
      <c r="L1544" s="934"/>
      <c r="M1544" s="934"/>
      <c r="N1544" s="934"/>
    </row>
    <row r="1545" spans="1:23" ht="5.0999999999999996" customHeight="1" x14ac:dyDescent="0.2">
      <c r="C1545" s="278"/>
      <c r="D1545" s="279"/>
      <c r="E1545" s="280"/>
      <c r="F1545" s="280"/>
      <c r="G1545" s="280"/>
      <c r="H1545" s="280"/>
      <c r="I1545" s="280"/>
      <c r="J1545" s="280"/>
      <c r="K1545" s="280"/>
      <c r="L1545" s="280"/>
      <c r="M1545" s="280"/>
      <c r="N1545" s="281"/>
    </row>
    <row r="1546" spans="1:23" ht="5.0999999999999996" customHeight="1" x14ac:dyDescent="0.2">
      <c r="C1546" s="270"/>
      <c r="D1546" s="496"/>
      <c r="N1546" s="271"/>
    </row>
    <row r="1547" spans="1:23" ht="12.75" customHeight="1" x14ac:dyDescent="0.2">
      <c r="C1547" s="270"/>
      <c r="D1547" s="24" t="s">
        <v>147</v>
      </c>
      <c r="E1547" s="919" t="str">
        <f>Translations!$B$307</f>
        <v>Method for the determination of annual production (=activity) levels</v>
      </c>
      <c r="F1547" s="919"/>
      <c r="G1547" s="919"/>
      <c r="H1547" s="919"/>
      <c r="I1547" s="919"/>
      <c r="J1547" s="919"/>
      <c r="K1547" s="919"/>
      <c r="L1547" s="919"/>
      <c r="M1547" s="919"/>
      <c r="N1547" s="1087"/>
    </row>
    <row r="1548" spans="1:23" ht="5.0999999999999996" customHeight="1" x14ac:dyDescent="0.2">
      <c r="C1548" s="270"/>
      <c r="D1548" s="24"/>
      <c r="E1548" s="496"/>
      <c r="F1548" s="496"/>
      <c r="G1548" s="496"/>
      <c r="H1548" s="496"/>
      <c r="I1548" s="496"/>
      <c r="J1548" s="496"/>
      <c r="K1548" s="496"/>
      <c r="L1548" s="496"/>
      <c r="M1548" s="496"/>
      <c r="N1548" s="497"/>
    </row>
    <row r="1549" spans="1:23" ht="12.75" customHeight="1" x14ac:dyDescent="0.2">
      <c r="C1549" s="270"/>
      <c r="D1549" s="496" t="s">
        <v>152</v>
      </c>
      <c r="E1549" s="967" t="str">
        <f>Translations!$B$249</f>
        <v>Information on the methodology applied</v>
      </c>
      <c r="F1549" s="967"/>
      <c r="G1549" s="967"/>
      <c r="H1549" s="967"/>
      <c r="I1549" s="967"/>
      <c r="J1549" s="967"/>
      <c r="K1549" s="967"/>
      <c r="L1549" s="967"/>
      <c r="M1549" s="967"/>
      <c r="N1549" s="1072"/>
    </row>
    <row r="1550" spans="1:23" s="316" customFormat="1" ht="25.5" customHeight="1" x14ac:dyDescent="0.25">
      <c r="A1550" s="315"/>
      <c r="B1550" s="138"/>
      <c r="C1550" s="270"/>
      <c r="D1550" s="139"/>
      <c r="E1550" s="140"/>
      <c r="F1550" s="140"/>
      <c r="G1550" s="140"/>
      <c r="H1550" s="140"/>
      <c r="I1550" s="968" t="str">
        <f>Translations!$B$254</f>
        <v>Data source</v>
      </c>
      <c r="J1550" s="968"/>
      <c r="K1550" s="968" t="str">
        <f>Translations!$B$255</f>
        <v>Other data source (if applicable)</v>
      </c>
      <c r="L1550" s="968"/>
      <c r="M1550" s="968" t="str">
        <f>Translations!$B$255</f>
        <v>Other data source (if applicable)</v>
      </c>
      <c r="N1550" s="968"/>
      <c r="O1550" s="40"/>
      <c r="P1550" s="314"/>
      <c r="Q1550" s="314"/>
      <c r="R1550" s="314"/>
      <c r="S1550" s="314"/>
      <c r="T1550" s="314"/>
      <c r="U1550" s="314"/>
      <c r="V1550" s="314"/>
      <c r="W1550" s="314"/>
    </row>
    <row r="1551" spans="1:23" ht="12.75" customHeight="1" x14ac:dyDescent="0.2">
      <c r="C1551" s="270"/>
      <c r="D1551" s="29"/>
      <c r="E1551" s="137" t="s">
        <v>908</v>
      </c>
      <c r="F1551" s="975" t="str">
        <f>Translations!$B$310</f>
        <v>Quantities of products</v>
      </c>
      <c r="G1551" s="975"/>
      <c r="H1551" s="976"/>
      <c r="I1551" s="977"/>
      <c r="J1551" s="978"/>
      <c r="K1551" s="979"/>
      <c r="L1551" s="980"/>
      <c r="M1551" s="979"/>
      <c r="N1551" s="981"/>
    </row>
    <row r="1552" spans="1:23" ht="5.0999999999999996" customHeight="1" x14ac:dyDescent="0.2">
      <c r="C1552" s="270"/>
      <c r="D1552" s="29"/>
      <c r="E1552" s="137"/>
      <c r="F1552" s="500"/>
      <c r="G1552" s="500"/>
      <c r="H1552" s="500"/>
      <c r="I1552" s="500"/>
      <c r="J1552" s="500"/>
      <c r="K1552" s="500"/>
      <c r="L1552" s="500"/>
      <c r="M1552" s="500"/>
      <c r="N1552" s="501"/>
    </row>
    <row r="1553" spans="1:23" ht="12.75" customHeight="1" x14ac:dyDescent="0.2">
      <c r="C1553" s="270"/>
      <c r="D1553" s="496"/>
      <c r="E1553" s="137" t="s">
        <v>909</v>
      </c>
      <c r="F1553" s="975" t="str">
        <f>Translations!$B$311</f>
        <v>Annual quantities of products</v>
      </c>
      <c r="G1553" s="975"/>
      <c r="H1553" s="976"/>
      <c r="I1553" s="1056"/>
      <c r="J1553" s="1056"/>
      <c r="K1553" s="1056"/>
      <c r="L1553" s="1056"/>
      <c r="M1553" s="1056"/>
      <c r="N1553" s="1056"/>
    </row>
    <row r="1554" spans="1:23" ht="5.0999999999999996" customHeight="1" x14ac:dyDescent="0.2">
      <c r="C1554" s="270"/>
      <c r="D1554" s="496"/>
      <c r="N1554" s="271"/>
    </row>
    <row r="1555" spans="1:23" s="23" customFormat="1" ht="12.75" customHeight="1" x14ac:dyDescent="0.25">
      <c r="A1555" s="26"/>
      <c r="B1555" s="221"/>
      <c r="C1555" s="273"/>
      <c r="D1555" s="274"/>
      <c r="E1555" s="137" t="s">
        <v>910</v>
      </c>
      <c r="F1555" s="975" t="str">
        <f>Translations!$B$312</f>
        <v>Special reporting requirements:</v>
      </c>
      <c r="G1555" s="975"/>
      <c r="H1555" s="976"/>
      <c r="I1555" s="999" t="str">
        <f>IF(I1531="","",HYPERLINK(INDEX(EUconst_BMlistSpecialJumpTable,MATCH(I1531,EUconst_BMlistNames,0)),INDEX(EUconst_BMlistSpecialReporting,MATCH(I1531,EUconst_BMlistNames,0))))</f>
        <v/>
      </c>
      <c r="J1555" s="1000"/>
      <c r="K1555" s="1000"/>
      <c r="L1555" s="1000"/>
      <c r="M1555" s="1000"/>
      <c r="N1555" s="1001"/>
      <c r="O1555" s="40"/>
      <c r="P1555" s="222" t="s">
        <v>739</v>
      </c>
      <c r="Q1555" s="223"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25">
      <c r="A1556" s="26"/>
      <c r="B1556" s="221"/>
      <c r="C1556" s="273"/>
      <c r="D1556" s="275"/>
      <c r="F1556" s="1082"/>
      <c r="G1556" s="1082"/>
      <c r="H1556" s="1082"/>
      <c r="I1556" s="1082"/>
      <c r="J1556" s="1082"/>
      <c r="K1556" s="1082"/>
      <c r="L1556" s="1082"/>
      <c r="M1556" s="1082"/>
      <c r="N1556" s="1083"/>
      <c r="O1556" s="40"/>
      <c r="P1556" s="27"/>
      <c r="Q1556" s="26"/>
      <c r="R1556" s="27"/>
      <c r="S1556" s="27"/>
      <c r="T1556" s="26"/>
      <c r="U1556" s="26"/>
      <c r="V1556" s="26"/>
      <c r="W1556" s="26"/>
    </row>
    <row r="1557" spans="1:23" ht="12.75" customHeight="1" x14ac:dyDescent="0.2">
      <c r="C1557" s="270"/>
      <c r="D1557" s="496"/>
      <c r="E1557" s="137" t="s">
        <v>911</v>
      </c>
      <c r="F1557" s="993" t="str">
        <f>Translations!$B$257</f>
        <v>Description of the methodology applied</v>
      </c>
      <c r="G1557" s="993"/>
      <c r="H1557" s="993"/>
      <c r="I1557" s="993"/>
      <c r="J1557" s="993"/>
      <c r="K1557" s="993"/>
      <c r="L1557" s="993"/>
      <c r="M1557" s="993"/>
      <c r="N1557" s="1071"/>
    </row>
    <row r="1558" spans="1:23" ht="12.75" customHeight="1" x14ac:dyDescent="0.2">
      <c r="C1558" s="270"/>
      <c r="D1558" s="496"/>
      <c r="E1558" s="137"/>
      <c r="F1558" s="1026" t="str">
        <f>IF(I1531&lt;&gt;"",HYPERLINK("#" &amp; Q1558,EUConst_MsgDescription),"")</f>
        <v/>
      </c>
      <c r="G1558" s="1004"/>
      <c r="H1558" s="1004"/>
      <c r="I1558" s="1004"/>
      <c r="J1558" s="1004"/>
      <c r="K1558" s="1004"/>
      <c r="L1558" s="1004"/>
      <c r="M1558" s="1004"/>
      <c r="N1558" s="1005"/>
      <c r="P1558" s="26" t="s">
        <v>481</v>
      </c>
      <c r="Q1558" s="477" t="str">
        <f>"#"&amp;ADDRESS(ROW($C$11),COLUMN($C$11))</f>
        <v>#$C$11</v>
      </c>
    </row>
    <row r="1559" spans="1:23" ht="5.0999999999999996" customHeight="1" x14ac:dyDescent="0.2">
      <c r="C1559" s="270"/>
      <c r="D1559" s="496"/>
      <c r="E1559" s="28"/>
      <c r="F1559" s="997"/>
      <c r="G1559" s="997"/>
      <c r="H1559" s="997"/>
      <c r="I1559" s="997"/>
      <c r="J1559" s="997"/>
      <c r="K1559" s="997"/>
      <c r="L1559" s="997"/>
      <c r="M1559" s="997"/>
      <c r="N1559" s="1084"/>
      <c r="P1559" s="301"/>
    </row>
    <row r="1560" spans="1:23" ht="50.1" customHeight="1" x14ac:dyDescent="0.2">
      <c r="C1560" s="270"/>
      <c r="D1560" s="28"/>
      <c r="E1560" s="317"/>
      <c r="F1560" s="1052"/>
      <c r="G1560" s="1053"/>
      <c r="H1560" s="1053"/>
      <c r="I1560" s="1053"/>
      <c r="J1560" s="1053"/>
      <c r="K1560" s="1053"/>
      <c r="L1560" s="1053"/>
      <c r="M1560" s="1053"/>
      <c r="N1560" s="1054"/>
    </row>
    <row r="1561" spans="1:23" ht="5.0999999999999996" customHeight="1" thickBot="1" x14ac:dyDescent="0.25">
      <c r="C1561" s="270"/>
      <c r="N1561" s="271"/>
    </row>
    <row r="1562" spans="1:23" ht="12.75" customHeight="1" x14ac:dyDescent="0.2">
      <c r="C1562" s="270"/>
      <c r="D1562" s="496"/>
      <c r="E1562" s="137"/>
      <c r="F1562" s="998" t="str">
        <f>Translations!$B$210</f>
        <v>Reference to external files, if relevant</v>
      </c>
      <c r="G1562" s="998"/>
      <c r="H1562" s="998"/>
      <c r="I1562" s="998"/>
      <c r="J1562" s="998"/>
      <c r="K1562" s="934"/>
      <c r="L1562" s="934"/>
      <c r="M1562" s="934"/>
      <c r="N1562" s="934"/>
      <c r="W1562" s="318" t="s">
        <v>457</v>
      </c>
    </row>
    <row r="1563" spans="1:23" ht="5.0999999999999996" customHeight="1" x14ac:dyDescent="0.2">
      <c r="C1563" s="270"/>
      <c r="D1563" s="496"/>
      <c r="N1563" s="271"/>
      <c r="W1563" s="304"/>
    </row>
    <row r="1564" spans="1:23" ht="12.75" customHeight="1" x14ac:dyDescent="0.2">
      <c r="C1564" s="270"/>
      <c r="D1564" s="496" t="s">
        <v>153</v>
      </c>
      <c r="E1564" s="982" t="str">
        <f>Translations!$B$258</f>
        <v>The hierarchical order has been followed?</v>
      </c>
      <c r="F1564" s="982"/>
      <c r="G1564" s="982"/>
      <c r="H1564" s="983"/>
      <c r="I1564" s="312"/>
      <c r="J1564" s="319" t="str">
        <f>Translations!$B$259</f>
        <v xml:space="preserve"> If not, why?</v>
      </c>
      <c r="K1564" s="977"/>
      <c r="L1564" s="978"/>
      <c r="M1564" s="978"/>
      <c r="N1564" s="984"/>
      <c r="W1564" s="310" t="b">
        <f>AND(I1564&lt;&gt;"",I1564=TRUE)</f>
        <v>0</v>
      </c>
    </row>
    <row r="1565" spans="1:23" ht="5.0999999999999996" customHeight="1" x14ac:dyDescent="0.2">
      <c r="C1565" s="270"/>
      <c r="E1565" s="502"/>
      <c r="F1565" s="502"/>
      <c r="G1565" s="502"/>
      <c r="H1565" s="502"/>
      <c r="I1565" s="502"/>
      <c r="J1565" s="502"/>
      <c r="K1565" s="502"/>
      <c r="L1565" s="502"/>
      <c r="M1565" s="502"/>
      <c r="N1565" s="397"/>
      <c r="W1565" s="304"/>
    </row>
    <row r="1566" spans="1:23" ht="12.75" customHeight="1" x14ac:dyDescent="0.2">
      <c r="C1566" s="270"/>
      <c r="D1566" s="496"/>
      <c r="E1566" s="496"/>
      <c r="F1566" s="993" t="str">
        <f>Translations!$B$264</f>
        <v>Further details on any deviation from the hierarchy</v>
      </c>
      <c r="G1566" s="993"/>
      <c r="H1566" s="993"/>
      <c r="I1566" s="993"/>
      <c r="J1566" s="993"/>
      <c r="K1566" s="993"/>
      <c r="L1566" s="993"/>
      <c r="M1566" s="993"/>
      <c r="N1566" s="1071"/>
      <c r="W1566" s="304"/>
    </row>
    <row r="1567" spans="1:23" ht="25.5" customHeight="1" thickBot="1" x14ac:dyDescent="0.25">
      <c r="C1567" s="270"/>
      <c r="E1567" s="496"/>
      <c r="F1567" s="1073"/>
      <c r="G1567" s="1074"/>
      <c r="H1567" s="1074"/>
      <c r="I1567" s="1074"/>
      <c r="J1567" s="1074"/>
      <c r="K1567" s="1074"/>
      <c r="L1567" s="1074"/>
      <c r="M1567" s="1074"/>
      <c r="N1567" s="1075"/>
      <c r="W1567" s="321" t="b">
        <f>W1564</f>
        <v>0</v>
      </c>
    </row>
    <row r="1568" spans="1:23" ht="5.0999999999999996" customHeight="1" x14ac:dyDescent="0.2">
      <c r="C1568" s="270"/>
      <c r="D1568" s="496"/>
      <c r="N1568" s="271"/>
    </row>
    <row r="1569" spans="1:23" ht="12.75" customHeight="1" x14ac:dyDescent="0.2">
      <c r="C1569" s="270"/>
      <c r="D1569" s="29" t="s">
        <v>154</v>
      </c>
      <c r="E1569" s="1076" t="str">
        <f>Translations!$B$316</f>
        <v>Description of the methodology for keeping track of the products produced</v>
      </c>
      <c r="F1569" s="1076"/>
      <c r="G1569" s="1076"/>
      <c r="H1569" s="1076"/>
      <c r="I1569" s="1076"/>
      <c r="J1569" s="1076"/>
      <c r="K1569" s="1076"/>
      <c r="L1569" s="1076"/>
      <c r="M1569" s="1076"/>
      <c r="N1569" s="1077"/>
    </row>
    <row r="1570" spans="1:23" ht="5.0999999999999996" customHeight="1" x14ac:dyDescent="0.2">
      <c r="C1570" s="270"/>
      <c r="E1570" s="920"/>
      <c r="F1570" s="920"/>
      <c r="G1570" s="920"/>
      <c r="H1570" s="920"/>
      <c r="I1570" s="920"/>
      <c r="J1570" s="920"/>
      <c r="K1570" s="920"/>
      <c r="L1570" s="920"/>
      <c r="M1570" s="920"/>
      <c r="N1570" s="1015"/>
    </row>
    <row r="1571" spans="1:23" ht="50.1" customHeight="1" x14ac:dyDescent="0.2">
      <c r="C1571" s="270"/>
      <c r="D1571" s="496"/>
      <c r="E1571" s="317"/>
      <c r="F1571" s="1078"/>
      <c r="G1571" s="1079"/>
      <c r="H1571" s="1079"/>
      <c r="I1571" s="1079"/>
      <c r="J1571" s="1079"/>
      <c r="K1571" s="1079"/>
      <c r="L1571" s="1079"/>
      <c r="M1571" s="1079"/>
      <c r="N1571" s="1080"/>
    </row>
    <row r="1572" spans="1:23" ht="5.0999999999999996" customHeight="1" x14ac:dyDescent="0.2">
      <c r="C1572" s="270"/>
      <c r="N1572" s="271"/>
    </row>
    <row r="1573" spans="1:23" ht="5.0999999999999996" customHeight="1" x14ac:dyDescent="0.2">
      <c r="C1573" s="282"/>
      <c r="D1573" s="285"/>
      <c r="E1573" s="283"/>
      <c r="F1573" s="283"/>
      <c r="G1573" s="283"/>
      <c r="H1573" s="283"/>
      <c r="I1573" s="283"/>
      <c r="J1573" s="283"/>
      <c r="K1573" s="283"/>
      <c r="L1573" s="283"/>
      <c r="M1573" s="283"/>
      <c r="N1573" s="284"/>
    </row>
    <row r="1574" spans="1:23" s="23" customFormat="1" x14ac:dyDescent="0.2">
      <c r="A1574" s="26"/>
      <c r="B1574" s="40"/>
      <c r="C1574" s="270"/>
      <c r="D1574" s="24" t="s">
        <v>148</v>
      </c>
      <c r="E1574" s="919" t="str">
        <f>Translations!$B$318</f>
        <v>Exchangeability of fuel and electricity:</v>
      </c>
      <c r="F1574" s="921"/>
      <c r="G1574" s="921"/>
      <c r="H1574" s="921"/>
      <c r="I1574" s="1081"/>
      <c r="J1574" s="972" t="str">
        <f>IF(I1531="","",IF(INDEX(EUconst_BMlistElExchangability,MATCH(I1531,EUconst_BMlistNames,0))=TRUE,"",HYPERLINK(Q1574,EUconst_MsgGoOn)))</f>
        <v/>
      </c>
      <c r="K1574" s="973"/>
      <c r="L1574" s="973"/>
      <c r="M1574" s="973"/>
      <c r="N1574" s="974"/>
      <c r="O1574" s="40"/>
      <c r="P1574" s="26" t="s">
        <v>481</v>
      </c>
      <c r="Q1574" s="477" t="str">
        <f>"#"&amp;ADDRESS(ROW(D1656),COLUMN(D1656))</f>
        <v>#$D$1656</v>
      </c>
      <c r="R1574" s="27"/>
      <c r="S1574" s="27"/>
      <c r="T1574" s="21"/>
      <c r="U1574" s="21"/>
      <c r="V1574" s="295"/>
      <c r="W1574" s="295"/>
    </row>
    <row r="1575" spans="1:23" ht="12.75" customHeight="1" thickBot="1" x14ac:dyDescent="0.25">
      <c r="C1575" s="270"/>
      <c r="D1575" s="496" t="s">
        <v>152</v>
      </c>
      <c r="E1575" s="967" t="str">
        <f>Translations!$B$249</f>
        <v>Information on the methodology applied</v>
      </c>
      <c r="F1575" s="967"/>
      <c r="G1575" s="967"/>
      <c r="H1575" s="967"/>
      <c r="I1575" s="967"/>
      <c r="J1575" s="967"/>
      <c r="K1575" s="967"/>
      <c r="L1575" s="967"/>
      <c r="M1575" s="967"/>
      <c r="N1575" s="1072"/>
      <c r="P1575" s="301"/>
      <c r="T1575" s="21"/>
    </row>
    <row r="1576" spans="1:23" ht="25.5" customHeight="1" thickBot="1" x14ac:dyDescent="0.25">
      <c r="C1576" s="270"/>
      <c r="E1576" s="496"/>
      <c r="I1576" s="968" t="str">
        <f>Translations!$B$254</f>
        <v>Data source</v>
      </c>
      <c r="J1576" s="968"/>
      <c r="K1576" s="968" t="str">
        <f>Translations!$B$255</f>
        <v>Other data source (if applicable)</v>
      </c>
      <c r="L1576" s="968"/>
      <c r="M1576" s="968" t="str">
        <f>Translations!$B$255</f>
        <v>Other data source (if applicable)</v>
      </c>
      <c r="N1576" s="968"/>
      <c r="U1576" s="301"/>
      <c r="V1576" s="301"/>
      <c r="W1576" s="318" t="s">
        <v>457</v>
      </c>
    </row>
    <row r="1577" spans="1:23" ht="12.75" customHeight="1" x14ac:dyDescent="0.2">
      <c r="C1577" s="270"/>
      <c r="E1577" s="496" t="s">
        <v>908</v>
      </c>
      <c r="F1577" s="975" t="str">
        <f>Translations!$B$322</f>
        <v>Relevant electricity consumption</v>
      </c>
      <c r="G1577" s="975"/>
      <c r="H1577" s="976"/>
      <c r="I1577" s="1056"/>
      <c r="J1577" s="1056"/>
      <c r="K1577" s="1002"/>
      <c r="L1577" s="1002"/>
      <c r="M1577" s="1002"/>
      <c r="N1577" s="1002"/>
      <c r="U1577" s="301"/>
      <c r="V1577" s="301"/>
      <c r="W1577" s="302" t="b">
        <f>IF(I1531&lt;&gt;"",IF(INDEX(EUconst_BMlistElExchangability,MATCH(I1531,EUconst_BMlistNames,0))=TRUE,FALSE,TRUE),FALSE)</f>
        <v>0</v>
      </c>
    </row>
    <row r="1578" spans="1:23" ht="5.0999999999999996" customHeight="1" x14ac:dyDescent="0.2">
      <c r="C1578" s="270"/>
      <c r="D1578" s="496"/>
      <c r="N1578" s="271"/>
      <c r="W1578" s="304"/>
    </row>
    <row r="1579" spans="1:23" ht="12.75" customHeight="1" x14ac:dyDescent="0.2">
      <c r="C1579" s="270"/>
      <c r="D1579" s="496"/>
      <c r="E1579" s="137" t="s">
        <v>909</v>
      </c>
      <c r="F1579" s="993" t="str">
        <f>Translations!$B$257</f>
        <v>Description of the methodology applied</v>
      </c>
      <c r="G1579" s="993"/>
      <c r="H1579" s="993"/>
      <c r="I1579" s="993"/>
      <c r="J1579" s="993"/>
      <c r="K1579" s="993"/>
      <c r="L1579" s="993"/>
      <c r="M1579" s="993"/>
      <c r="N1579" s="1071"/>
      <c r="W1579" s="304"/>
    </row>
    <row r="1580" spans="1:23" ht="5.0999999999999996" customHeight="1" x14ac:dyDescent="0.2">
      <c r="C1580" s="270"/>
      <c r="E1580" s="272"/>
      <c r="F1580" s="498"/>
      <c r="G1580" s="499"/>
      <c r="H1580" s="499"/>
      <c r="I1580" s="499"/>
      <c r="J1580" s="499"/>
      <c r="K1580" s="499"/>
      <c r="L1580" s="499"/>
      <c r="M1580" s="499"/>
      <c r="N1580" s="506"/>
      <c r="W1580" s="304"/>
    </row>
    <row r="1581" spans="1:23" ht="12.75" customHeight="1" x14ac:dyDescent="0.2">
      <c r="C1581" s="270"/>
      <c r="D1581" s="496"/>
      <c r="E1581" s="137"/>
      <c r="F1581" s="1026" t="str">
        <f>IF(AND(I1531&lt;&gt;"",J1574=""),HYPERLINK("#" &amp; Q1581,EUConst_MsgDescription),"")</f>
        <v/>
      </c>
      <c r="G1581" s="1004"/>
      <c r="H1581" s="1004"/>
      <c r="I1581" s="1004"/>
      <c r="J1581" s="1004"/>
      <c r="K1581" s="1004"/>
      <c r="L1581" s="1004"/>
      <c r="M1581" s="1004"/>
      <c r="N1581" s="1005"/>
      <c r="P1581" s="26" t="s">
        <v>481</v>
      </c>
      <c r="Q1581" s="477" t="str">
        <f>"#"&amp;ADDRESS(ROW($C$10),COLUMN($C$10))</f>
        <v>#$C$10</v>
      </c>
      <c r="W1581" s="304"/>
    </row>
    <row r="1582" spans="1:23" ht="5.0999999999999996" customHeight="1" x14ac:dyDescent="0.2">
      <c r="C1582" s="270"/>
      <c r="D1582" s="496"/>
      <c r="E1582" s="28"/>
      <c r="F1582" s="1069"/>
      <c r="G1582" s="1069"/>
      <c r="H1582" s="1069"/>
      <c r="I1582" s="1069"/>
      <c r="J1582" s="1069"/>
      <c r="K1582" s="1069"/>
      <c r="L1582" s="1069"/>
      <c r="M1582" s="1069"/>
      <c r="N1582" s="1070"/>
      <c r="P1582" s="301"/>
      <c r="W1582" s="304"/>
    </row>
    <row r="1583" spans="1:23" ht="50.1" customHeight="1" x14ac:dyDescent="0.2">
      <c r="C1583" s="270"/>
      <c r="D1583" s="28"/>
      <c r="E1583" s="317"/>
      <c r="F1583" s="1052"/>
      <c r="G1583" s="1053"/>
      <c r="H1583" s="1053"/>
      <c r="I1583" s="1053"/>
      <c r="J1583" s="1053"/>
      <c r="K1583" s="1053"/>
      <c r="L1583" s="1053"/>
      <c r="M1583" s="1053"/>
      <c r="N1583" s="1054"/>
      <c r="W1583" s="303" t="b">
        <f>W1577</f>
        <v>0</v>
      </c>
    </row>
    <row r="1584" spans="1:23" ht="5.0999999999999996" customHeight="1" x14ac:dyDescent="0.2">
      <c r="C1584" s="270"/>
      <c r="D1584" s="496"/>
      <c r="N1584" s="271"/>
      <c r="W1584" s="304"/>
    </row>
    <row r="1585" spans="3:23" s="294" customFormat="1" ht="12.75" customHeight="1" x14ac:dyDescent="0.2">
      <c r="C1585" s="270"/>
      <c r="D1585" s="496"/>
      <c r="E1585" s="137"/>
      <c r="F1585" s="998" t="str">
        <f>Translations!$B$210</f>
        <v>Reference to external files, if relevant</v>
      </c>
      <c r="G1585" s="998"/>
      <c r="H1585" s="998"/>
      <c r="I1585" s="998"/>
      <c r="J1585" s="998"/>
      <c r="K1585" s="934"/>
      <c r="L1585" s="934"/>
      <c r="M1585" s="934"/>
      <c r="N1585" s="934"/>
      <c r="O1585" s="40"/>
      <c r="P1585" s="295"/>
      <c r="Q1585" s="295"/>
      <c r="R1585" s="295"/>
      <c r="S1585" s="295"/>
      <c r="T1585" s="295"/>
      <c r="U1585" s="295"/>
      <c r="V1585" s="295"/>
      <c r="W1585" s="303" t="b">
        <f>W1583</f>
        <v>0</v>
      </c>
    </row>
    <row r="1586" spans="3:23" s="294" customFormat="1" ht="5.0999999999999996" customHeight="1" x14ac:dyDescent="0.2">
      <c r="C1586" s="270"/>
      <c r="D1586" s="496"/>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12.75" customHeight="1" x14ac:dyDescent="0.2">
      <c r="C1587" s="270"/>
      <c r="D1587" s="496" t="s">
        <v>153</v>
      </c>
      <c r="E1587" s="982" t="str">
        <f>Translations!$B$258</f>
        <v>The hierarchical order has been followed?</v>
      </c>
      <c r="F1587" s="982"/>
      <c r="G1587" s="982"/>
      <c r="H1587" s="983"/>
      <c r="I1587" s="312"/>
      <c r="J1587" s="319" t="str">
        <f>Translations!$B$259</f>
        <v xml:space="preserve"> If not, why?</v>
      </c>
      <c r="K1587" s="977"/>
      <c r="L1587" s="978"/>
      <c r="M1587" s="978"/>
      <c r="N1587" s="984"/>
      <c r="O1587" s="40"/>
      <c r="P1587" s="295"/>
      <c r="Q1587" s="295"/>
      <c r="R1587" s="295"/>
      <c r="S1587" s="295"/>
      <c r="T1587" s="295"/>
      <c r="U1587" s="295"/>
      <c r="V1587" s="309" t="b">
        <f>W1585</f>
        <v>0</v>
      </c>
      <c r="W1587" s="310" t="b">
        <f>OR(W1585,AND(I1587&lt;&gt;"",I1587=TRUE))</f>
        <v>0</v>
      </c>
    </row>
    <row r="1588" spans="3:23" s="294" customFormat="1" ht="5.0999999999999996" customHeight="1" x14ac:dyDescent="0.2">
      <c r="C1588" s="270"/>
      <c r="D1588" s="40"/>
      <c r="E1588" s="502"/>
      <c r="F1588" s="502"/>
      <c r="G1588" s="502"/>
      <c r="H1588" s="502"/>
      <c r="I1588" s="502"/>
      <c r="J1588" s="502"/>
      <c r="K1588" s="502"/>
      <c r="L1588" s="502"/>
      <c r="M1588" s="502"/>
      <c r="N1588" s="397"/>
      <c r="O1588" s="40"/>
      <c r="P1588" s="295"/>
      <c r="Q1588" s="295"/>
      <c r="R1588" s="295"/>
      <c r="S1588" s="295"/>
      <c r="T1588" s="295"/>
      <c r="U1588" s="295"/>
      <c r="V1588" s="295"/>
      <c r="W1588" s="304"/>
    </row>
    <row r="1589" spans="3:23" s="294" customFormat="1" ht="12.75" customHeight="1" x14ac:dyDescent="0.2">
      <c r="C1589" s="270"/>
      <c r="D1589" s="496"/>
      <c r="E1589" s="496"/>
      <c r="F1589" s="993" t="str">
        <f>Translations!$B$264</f>
        <v>Further details on any deviation from the hierarchy</v>
      </c>
      <c r="G1589" s="993"/>
      <c r="H1589" s="993"/>
      <c r="I1589" s="993"/>
      <c r="J1589" s="993"/>
      <c r="K1589" s="993"/>
      <c r="L1589" s="993"/>
      <c r="M1589" s="993"/>
      <c r="N1589" s="1071"/>
      <c r="O1589" s="40"/>
      <c r="P1589" s="295"/>
      <c r="Q1589" s="295"/>
      <c r="R1589" s="295"/>
      <c r="S1589" s="295"/>
      <c r="T1589" s="295"/>
      <c r="U1589" s="295"/>
      <c r="V1589" s="295"/>
      <c r="W1589" s="304"/>
    </row>
    <row r="1590" spans="3:23" s="294" customFormat="1" ht="25.5" customHeight="1" thickBot="1" x14ac:dyDescent="0.25">
      <c r="C1590" s="270"/>
      <c r="D1590" s="40"/>
      <c r="E1590" s="496"/>
      <c r="F1590" s="994"/>
      <c r="G1590" s="995"/>
      <c r="H1590" s="995"/>
      <c r="I1590" s="995"/>
      <c r="J1590" s="995"/>
      <c r="K1590" s="995"/>
      <c r="L1590" s="995"/>
      <c r="M1590" s="995"/>
      <c r="N1590" s="996"/>
      <c r="O1590" s="40"/>
      <c r="P1590" s="295"/>
      <c r="Q1590" s="295"/>
      <c r="R1590" s="295"/>
      <c r="S1590" s="295"/>
      <c r="T1590" s="295"/>
      <c r="U1590" s="295"/>
      <c r="V1590" s="295"/>
      <c r="W1590" s="321" t="b">
        <f>W1587</f>
        <v>0</v>
      </c>
    </row>
    <row r="1591" spans="3:23" s="294" customFormat="1" ht="5.0999999999999996" customHeight="1" x14ac:dyDescent="0.2">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0999999999999996" customHeight="1" x14ac:dyDescent="0.2">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2">
      <c r="C1593" s="447"/>
      <c r="D1593" s="448" t="s">
        <v>149</v>
      </c>
      <c r="E1593" s="1058" t="str">
        <f>Translations!$B$324</f>
        <v>Are measurable heat flows imported from non-ETS installations or entities relevant?</v>
      </c>
      <c r="F1593" s="1058"/>
      <c r="G1593" s="1058"/>
      <c r="H1593" s="1058"/>
      <c r="I1593" s="1058"/>
      <c r="J1593" s="1058"/>
      <c r="K1593" s="1058"/>
      <c r="L1593" s="1058"/>
      <c r="M1593" s="1048"/>
      <c r="N1593" s="1048"/>
      <c r="O1593" s="40"/>
      <c r="P1593" s="301"/>
      <c r="Q1593" s="295"/>
      <c r="R1593" s="306"/>
      <c r="S1593" s="295"/>
      <c r="T1593" s="295"/>
      <c r="U1593" s="295"/>
      <c r="V1593" s="295"/>
      <c r="W1593" s="295"/>
    </row>
    <row r="1594" spans="3:23" s="294" customFormat="1" ht="5.0999999999999996" customHeight="1" x14ac:dyDescent="0.2">
      <c r="C1594" s="447"/>
      <c r="D1594" s="23"/>
      <c r="E1594" s="507"/>
      <c r="F1594" s="507"/>
      <c r="G1594" s="507"/>
      <c r="H1594" s="507"/>
      <c r="I1594" s="507"/>
      <c r="J1594" s="507"/>
      <c r="K1594" s="507"/>
      <c r="L1594" s="507"/>
      <c r="M1594" s="507"/>
      <c r="N1594" s="511"/>
      <c r="O1594" s="40"/>
      <c r="P1594" s="301"/>
      <c r="Q1594" s="295"/>
      <c r="R1594" s="306"/>
      <c r="S1594" s="295"/>
      <c r="T1594" s="295"/>
      <c r="U1594" s="295"/>
      <c r="V1594" s="295"/>
      <c r="W1594" s="295"/>
    </row>
    <row r="1595" spans="3:23" s="294" customFormat="1" ht="12.75" customHeight="1" x14ac:dyDescent="0.2">
      <c r="C1595" s="447"/>
      <c r="D1595" s="23"/>
      <c r="E1595" s="23"/>
      <c r="F1595" s="1059" t="str">
        <f>Translations!$B$257</f>
        <v>Description of the methodology applied</v>
      </c>
      <c r="G1595" s="1059"/>
      <c r="H1595" s="1059"/>
      <c r="I1595" s="1059"/>
      <c r="J1595" s="1059"/>
      <c r="K1595" s="1059"/>
      <c r="L1595" s="1059"/>
      <c r="M1595" s="1059"/>
      <c r="N1595" s="1060"/>
      <c r="O1595" s="40"/>
      <c r="P1595" s="301"/>
      <c r="Q1595" s="295"/>
      <c r="R1595" s="306"/>
      <c r="S1595" s="295"/>
      <c r="T1595" s="295"/>
      <c r="U1595" s="295"/>
      <c r="V1595" s="295"/>
      <c r="W1595" s="295"/>
    </row>
    <row r="1596" spans="3:23" s="294" customFormat="1" ht="5.0999999999999996" customHeight="1" thickBot="1" x14ac:dyDescent="0.25">
      <c r="C1596" s="447"/>
      <c r="D1596" s="23"/>
      <c r="E1596" s="272"/>
      <c r="F1596" s="450"/>
      <c r="G1596" s="451"/>
      <c r="H1596" s="451"/>
      <c r="I1596" s="451"/>
      <c r="J1596" s="451"/>
      <c r="K1596" s="451"/>
      <c r="L1596" s="451"/>
      <c r="M1596" s="451"/>
      <c r="N1596" s="452"/>
      <c r="O1596" s="40"/>
      <c r="P1596" s="295"/>
      <c r="Q1596" s="295"/>
      <c r="R1596" s="295"/>
      <c r="S1596" s="295"/>
      <c r="T1596" s="295"/>
      <c r="U1596" s="295"/>
      <c r="V1596" s="295"/>
      <c r="W1596" s="295"/>
    </row>
    <row r="1597" spans="3:23" s="294" customFormat="1" ht="12.75" customHeight="1" x14ac:dyDescent="0.2">
      <c r="C1597" s="447"/>
      <c r="D1597" s="449"/>
      <c r="E1597" s="453"/>
      <c r="F1597" s="1026" t="str">
        <f>IF(I1531&lt;&gt;"",HYPERLINK("#" &amp; Q1597,EUConst_MsgDescription),"")</f>
        <v/>
      </c>
      <c r="G1597" s="1004"/>
      <c r="H1597" s="1004"/>
      <c r="I1597" s="1004"/>
      <c r="J1597" s="1004"/>
      <c r="K1597" s="1004"/>
      <c r="L1597" s="1004"/>
      <c r="M1597" s="1004"/>
      <c r="N1597" s="1005"/>
      <c r="O1597" s="40"/>
      <c r="P1597" s="26" t="s">
        <v>481</v>
      </c>
      <c r="Q1597" s="477" t="str">
        <f>"#"&amp;ADDRESS(ROW($C$10),COLUMN($C$10))</f>
        <v>#$C$10</v>
      </c>
      <c r="R1597" s="295"/>
      <c r="S1597" s="295"/>
      <c r="T1597" s="295"/>
      <c r="U1597" s="295"/>
      <c r="V1597" s="295"/>
      <c r="W1597" s="318" t="s">
        <v>457</v>
      </c>
    </row>
    <row r="1598" spans="3:23" s="294" customFormat="1" ht="5.0999999999999996" customHeight="1" thickBot="1" x14ac:dyDescent="0.25">
      <c r="C1598" s="447"/>
      <c r="D1598" s="449"/>
      <c r="E1598" s="453"/>
      <c r="F1598" s="1061"/>
      <c r="G1598" s="1062"/>
      <c r="H1598" s="1062"/>
      <c r="I1598" s="1062"/>
      <c r="J1598" s="1062"/>
      <c r="K1598" s="1062"/>
      <c r="L1598" s="1062"/>
      <c r="M1598" s="1062"/>
      <c r="N1598" s="1063"/>
      <c r="O1598" s="40"/>
      <c r="P1598" s="26"/>
      <c r="Q1598" s="295"/>
      <c r="R1598" s="295"/>
      <c r="S1598" s="295"/>
      <c r="T1598" s="295"/>
      <c r="U1598" s="295"/>
      <c r="V1598" s="295"/>
      <c r="W1598" s="304"/>
    </row>
    <row r="1599" spans="3:23" s="294" customFormat="1" ht="50.1" customHeight="1" thickBot="1" x14ac:dyDescent="0.25">
      <c r="C1599" s="447"/>
      <c r="D1599" s="23"/>
      <c r="E1599" s="23"/>
      <c r="F1599" s="994"/>
      <c r="G1599" s="995"/>
      <c r="H1599" s="995"/>
      <c r="I1599" s="995"/>
      <c r="J1599" s="995"/>
      <c r="K1599" s="995"/>
      <c r="L1599" s="995"/>
      <c r="M1599" s="995"/>
      <c r="N1599" s="996"/>
      <c r="O1599" s="40"/>
      <c r="P1599" s="301"/>
      <c r="Q1599" s="295"/>
      <c r="R1599" s="306"/>
      <c r="S1599" s="295"/>
      <c r="T1599" s="295"/>
      <c r="U1599" s="295"/>
      <c r="V1599" s="306"/>
      <c r="W1599" s="514" t="b">
        <f>OR(W1593,AND(M1593&lt;&gt;"",M1593=FALSE))</f>
        <v>0</v>
      </c>
    </row>
    <row r="1600" spans="3:23" s="294" customFormat="1" ht="5.0999999999999996" customHeight="1" x14ac:dyDescent="0.2">
      <c r="C1600" s="447"/>
      <c r="D1600" s="449"/>
      <c r="E1600" s="454"/>
      <c r="F1600" s="510"/>
      <c r="G1600" s="510"/>
      <c r="H1600" s="510"/>
      <c r="I1600" s="510"/>
      <c r="J1600" s="510"/>
      <c r="K1600" s="510"/>
      <c r="L1600" s="510"/>
      <c r="M1600" s="510"/>
      <c r="N1600" s="456"/>
      <c r="O1600" s="40"/>
      <c r="P1600" s="301"/>
      <c r="Q1600" s="295"/>
      <c r="R1600" s="306"/>
      <c r="S1600" s="295"/>
      <c r="T1600" s="295"/>
      <c r="U1600" s="295"/>
      <c r="V1600" s="306"/>
      <c r="W1600" s="306"/>
    </row>
    <row r="1601" spans="3:23" s="294" customFormat="1" ht="12.75" customHeight="1" x14ac:dyDescent="0.2">
      <c r="C1601" s="457"/>
      <c r="D1601" s="458"/>
      <c r="E1601" s="458"/>
      <c r="F1601" s="458"/>
      <c r="G1601" s="458"/>
      <c r="H1601" s="458"/>
      <c r="I1601" s="458"/>
      <c r="J1601" s="458"/>
      <c r="K1601" s="458"/>
      <c r="L1601" s="458"/>
      <c r="M1601" s="458"/>
      <c r="N1601" s="459"/>
      <c r="O1601" s="40"/>
      <c r="P1601" s="295"/>
      <c r="Q1601" s="295"/>
      <c r="R1601" s="295"/>
      <c r="S1601" s="295"/>
      <c r="T1601" s="295"/>
      <c r="U1601" s="295"/>
      <c r="V1601" s="295"/>
      <c r="W1601" s="295"/>
    </row>
    <row r="1602" spans="3:23" s="294" customFormat="1" ht="15" customHeight="1" x14ac:dyDescent="0.2">
      <c r="C1602" s="403"/>
      <c r="D1602" s="1064" t="str">
        <f>Translations!$B$329</f>
        <v>Data required for the determination of the benchmark improvement rate pursuant to Article 10a(2) of the Directive</v>
      </c>
      <c r="E1602" s="1065"/>
      <c r="F1602" s="1065"/>
      <c r="G1602" s="1065"/>
      <c r="H1602" s="1065"/>
      <c r="I1602" s="1065"/>
      <c r="J1602" s="1065"/>
      <c r="K1602" s="1065"/>
      <c r="L1602" s="1065"/>
      <c r="M1602" s="1065"/>
      <c r="N1602" s="1066"/>
      <c r="O1602" s="40"/>
      <c r="P1602" s="295"/>
      <c r="Q1602" s="295"/>
      <c r="R1602" s="295"/>
      <c r="S1602" s="295"/>
      <c r="T1602" s="295"/>
      <c r="U1602" s="295"/>
      <c r="V1602" s="295"/>
      <c r="W1602" s="295"/>
    </row>
    <row r="1603" spans="3:23" s="294" customFormat="1" ht="5.0999999999999996" customHeight="1" x14ac:dyDescent="0.2">
      <c r="C1603" s="403"/>
      <c r="D1603" s="404"/>
      <c r="E1603" s="404"/>
      <c r="F1603" s="404"/>
      <c r="G1603" s="404"/>
      <c r="H1603" s="404"/>
      <c r="I1603" s="404"/>
      <c r="J1603" s="404"/>
      <c r="K1603" s="404"/>
      <c r="L1603" s="404"/>
      <c r="M1603" s="404"/>
      <c r="N1603" s="405"/>
      <c r="O1603" s="40"/>
      <c r="P1603" s="295"/>
      <c r="Q1603" s="295"/>
      <c r="R1603" s="295"/>
      <c r="S1603" s="295"/>
      <c r="T1603" s="295"/>
      <c r="U1603" s="295"/>
      <c r="V1603" s="295"/>
      <c r="W1603" s="295"/>
    </row>
    <row r="1604" spans="3:23" s="294" customFormat="1" ht="12.75" customHeight="1" x14ac:dyDescent="0.2">
      <c r="C1604" s="403"/>
      <c r="D1604" s="406" t="s">
        <v>150</v>
      </c>
      <c r="E1604" s="1067" t="str">
        <f>Translations!$B$330</f>
        <v>Directly attributable emissions</v>
      </c>
      <c r="F1604" s="1067"/>
      <c r="G1604" s="1067"/>
      <c r="H1604" s="1067"/>
      <c r="I1604" s="1067"/>
      <c r="J1604" s="1067"/>
      <c r="K1604" s="1067"/>
      <c r="L1604" s="1067"/>
      <c r="M1604" s="1067"/>
      <c r="N1604" s="1068"/>
      <c r="O1604" s="40"/>
      <c r="P1604" s="295"/>
      <c r="Q1604" s="295"/>
      <c r="R1604" s="295"/>
      <c r="S1604" s="295"/>
      <c r="T1604" s="295"/>
      <c r="U1604" s="295"/>
      <c r="V1604" s="295"/>
      <c r="W1604" s="295"/>
    </row>
    <row r="1605" spans="3:23" s="294" customFormat="1" ht="12.75" customHeight="1" x14ac:dyDescent="0.2">
      <c r="C1605" s="403"/>
      <c r="D1605" s="407" t="s">
        <v>152</v>
      </c>
      <c r="E1605" s="1047" t="str">
        <f>Translations!$B$331</f>
        <v>Attribution of directly attributable emissions</v>
      </c>
      <c r="F1605" s="1047"/>
      <c r="G1605" s="1047"/>
      <c r="H1605" s="1047"/>
      <c r="I1605" s="1047"/>
      <c r="J1605" s="1047"/>
      <c r="K1605" s="1047"/>
      <c r="L1605" s="1047"/>
      <c r="M1605" s="1047"/>
      <c r="N1605" s="1049"/>
      <c r="O1605" s="40"/>
      <c r="P1605" s="301"/>
      <c r="Q1605" s="295"/>
      <c r="R1605" s="295"/>
      <c r="S1605" s="295"/>
      <c r="T1605" s="21"/>
      <c r="U1605" s="295"/>
      <c r="V1605" s="295"/>
      <c r="W1605" s="295"/>
    </row>
    <row r="1606" spans="3:23" s="294" customFormat="1" ht="5.0999999999999996" customHeight="1" x14ac:dyDescent="0.2">
      <c r="C1606" s="403"/>
      <c r="D1606" s="404"/>
      <c r="E1606" s="1016"/>
      <c r="F1606" s="1017"/>
      <c r="G1606" s="1017"/>
      <c r="H1606" s="1017"/>
      <c r="I1606" s="1017"/>
      <c r="J1606" s="1017"/>
      <c r="K1606" s="1017"/>
      <c r="L1606" s="1017"/>
      <c r="M1606" s="1017"/>
      <c r="N1606" s="1018"/>
      <c r="O1606" s="40"/>
      <c r="P1606" s="295"/>
      <c r="Q1606" s="295"/>
      <c r="R1606" s="295"/>
      <c r="S1606" s="295"/>
      <c r="T1606" s="295"/>
      <c r="U1606" s="295"/>
      <c r="V1606" s="295"/>
      <c r="W1606" s="295"/>
    </row>
    <row r="1607" spans="3:23" s="294" customFormat="1" ht="12.75" customHeight="1" x14ac:dyDescent="0.2">
      <c r="C1607" s="403"/>
      <c r="D1607" s="407"/>
      <c r="E1607" s="412"/>
      <c r="F1607" s="1026" t="str">
        <f>IF(I1531&lt;&gt;"",HYPERLINK("#" &amp; Q1607,EUConst_MsgDescription),"")</f>
        <v/>
      </c>
      <c r="G1607" s="1004"/>
      <c r="H1607" s="1004"/>
      <c r="I1607" s="1004"/>
      <c r="J1607" s="1004"/>
      <c r="K1607" s="1004"/>
      <c r="L1607" s="1004"/>
      <c r="M1607" s="1004"/>
      <c r="N1607" s="1005"/>
      <c r="O1607" s="40"/>
      <c r="P1607" s="26" t="s">
        <v>481</v>
      </c>
      <c r="Q1607" s="477" t="str">
        <f>"#"&amp;ADDRESS(ROW($C$10),COLUMN($C$10))</f>
        <v>#$C$10</v>
      </c>
      <c r="R1607" s="295"/>
      <c r="S1607" s="295"/>
      <c r="T1607" s="295"/>
      <c r="U1607" s="295"/>
      <c r="V1607" s="295"/>
      <c r="W1607" s="295"/>
    </row>
    <row r="1608" spans="3:23" s="294" customFormat="1" ht="5.0999999999999996" customHeight="1" x14ac:dyDescent="0.2">
      <c r="C1608" s="403"/>
      <c r="D1608" s="407"/>
      <c r="E1608" s="413"/>
      <c r="F1608" s="1027"/>
      <c r="G1608" s="1027"/>
      <c r="H1608" s="1027"/>
      <c r="I1608" s="1027"/>
      <c r="J1608" s="1027"/>
      <c r="K1608" s="1027"/>
      <c r="L1608" s="1027"/>
      <c r="M1608" s="1027"/>
      <c r="N1608" s="1028"/>
      <c r="O1608" s="40"/>
      <c r="P1608" s="301"/>
      <c r="Q1608" s="295"/>
      <c r="R1608" s="295"/>
      <c r="S1608" s="295"/>
      <c r="T1608" s="295"/>
      <c r="U1608" s="295"/>
      <c r="V1608" s="295"/>
      <c r="W1608" s="295"/>
    </row>
    <row r="1609" spans="3:23" s="294" customFormat="1" ht="50.1" customHeight="1" x14ac:dyDescent="0.2">
      <c r="C1609" s="403"/>
      <c r="D1609" s="404"/>
      <c r="E1609" s="404"/>
      <c r="F1609" s="1052"/>
      <c r="G1609" s="1053"/>
      <c r="H1609" s="1053"/>
      <c r="I1609" s="1053"/>
      <c r="J1609" s="1053"/>
      <c r="K1609" s="1053"/>
      <c r="L1609" s="1053"/>
      <c r="M1609" s="1053"/>
      <c r="N1609" s="1054"/>
      <c r="O1609" s="40"/>
      <c r="P1609" s="295"/>
      <c r="Q1609" s="295"/>
      <c r="R1609" s="295"/>
      <c r="S1609" s="295"/>
      <c r="T1609" s="295"/>
      <c r="U1609" s="295"/>
      <c r="V1609" s="295"/>
      <c r="W1609" s="295"/>
    </row>
    <row r="1610" spans="3:23" s="294" customFormat="1" ht="5.0999999999999996" customHeight="1" x14ac:dyDescent="0.2">
      <c r="C1610" s="403"/>
      <c r="D1610" s="404"/>
      <c r="E1610" s="404"/>
      <c r="F1610" s="404"/>
      <c r="G1610" s="404"/>
      <c r="H1610" s="404"/>
      <c r="I1610" s="404"/>
      <c r="J1610" s="404"/>
      <c r="K1610" s="404"/>
      <c r="L1610" s="404"/>
      <c r="M1610" s="404"/>
      <c r="N1610" s="405"/>
      <c r="O1610" s="40"/>
      <c r="P1610" s="295"/>
      <c r="Q1610" s="295"/>
      <c r="R1610" s="295"/>
      <c r="S1610" s="295"/>
      <c r="T1610" s="295"/>
      <c r="U1610" s="295"/>
      <c r="V1610" s="295"/>
      <c r="W1610" s="295"/>
    </row>
    <row r="1611" spans="3:23" s="294" customFormat="1" ht="12.75" customHeight="1" x14ac:dyDescent="0.2">
      <c r="C1611" s="403"/>
      <c r="D1611" s="404"/>
      <c r="E1611" s="404"/>
      <c r="F1611" s="1029" t="str">
        <f>Translations!$B$210</f>
        <v>Reference to external files, if relevant</v>
      </c>
      <c r="G1611" s="1029"/>
      <c r="H1611" s="1029"/>
      <c r="I1611" s="1029"/>
      <c r="J1611" s="1029"/>
      <c r="K1611" s="934"/>
      <c r="L1611" s="934"/>
      <c r="M1611" s="934"/>
      <c r="N1611" s="934"/>
      <c r="O1611" s="40"/>
      <c r="P1611" s="295"/>
      <c r="Q1611" s="295"/>
      <c r="R1611" s="295"/>
      <c r="S1611" s="295"/>
      <c r="T1611" s="295"/>
      <c r="U1611" s="295"/>
      <c r="V1611" s="295"/>
      <c r="W1611" s="295"/>
    </row>
    <row r="1612" spans="3:23" s="294" customFormat="1" ht="5.0999999999999996" customHeight="1" x14ac:dyDescent="0.2">
      <c r="C1612" s="403"/>
      <c r="D1612" s="404"/>
      <c r="E1612" s="404"/>
      <c r="F1612" s="414"/>
      <c r="G1612" s="414"/>
      <c r="H1612" s="414"/>
      <c r="I1612" s="414"/>
      <c r="J1612" s="414"/>
      <c r="K1612" s="414"/>
      <c r="L1612" s="414"/>
      <c r="M1612" s="414"/>
      <c r="N1612" s="415"/>
      <c r="O1612" s="40"/>
      <c r="P1612" s="295"/>
      <c r="Q1612" s="295"/>
      <c r="R1612" s="295"/>
      <c r="S1612" s="295"/>
      <c r="T1612" s="295"/>
      <c r="U1612" s="295"/>
      <c r="V1612" s="295"/>
      <c r="W1612" s="295"/>
    </row>
    <row r="1613" spans="3:23" s="294" customFormat="1" ht="12.75" customHeight="1" x14ac:dyDescent="0.2">
      <c r="C1613" s="403"/>
      <c r="D1613" s="407" t="s">
        <v>153</v>
      </c>
      <c r="E1613" s="1047" t="str">
        <f>Translations!$B$337</f>
        <v>Are further internal source streams relevant?</v>
      </c>
      <c r="F1613" s="1047"/>
      <c r="G1613" s="1047"/>
      <c r="H1613" s="1047"/>
      <c r="I1613" s="1047"/>
      <c r="J1613" s="1047"/>
      <c r="K1613" s="1047"/>
      <c r="L1613" s="1047"/>
      <c r="M1613" s="1048"/>
      <c r="N1613" s="1048"/>
      <c r="O1613" s="40"/>
      <c r="P1613" s="301"/>
      <c r="Q1613" s="295"/>
      <c r="R1613" s="295"/>
      <c r="S1613" s="295"/>
      <c r="T1613" s="21"/>
      <c r="U1613" s="295"/>
      <c r="V1613" s="295"/>
      <c r="W1613" s="295"/>
    </row>
    <row r="1614" spans="3:23" s="294" customFormat="1" ht="5.0999999999999996" customHeight="1" x14ac:dyDescent="0.2">
      <c r="C1614" s="403"/>
      <c r="D1614" s="404"/>
      <c r="E1614" s="1016"/>
      <c r="F1614" s="1016"/>
      <c r="G1614" s="1016"/>
      <c r="H1614" s="1016"/>
      <c r="I1614" s="1016"/>
      <c r="J1614" s="1016"/>
      <c r="K1614" s="1016"/>
      <c r="L1614" s="1016"/>
      <c r="M1614" s="1016"/>
      <c r="N1614" s="1057"/>
      <c r="O1614" s="40"/>
      <c r="P1614" s="295"/>
      <c r="Q1614" s="295"/>
      <c r="R1614" s="295"/>
      <c r="S1614" s="295"/>
      <c r="T1614" s="295"/>
      <c r="U1614" s="295"/>
      <c r="V1614" s="295"/>
      <c r="W1614" s="295"/>
    </row>
    <row r="1615" spans="3:23" s="294" customFormat="1" ht="25.5" customHeight="1" thickBot="1" x14ac:dyDescent="0.25">
      <c r="C1615" s="403"/>
      <c r="D1615" s="404"/>
      <c r="E1615" s="404"/>
      <c r="F1615" s="404"/>
      <c r="G1615" s="404"/>
      <c r="H1615" s="404"/>
      <c r="I1615" s="1044" t="str">
        <f>Translations!$B$254</f>
        <v>Data source</v>
      </c>
      <c r="J1615" s="1044"/>
      <c r="K1615" s="1044" t="str">
        <f>Translations!$B$255</f>
        <v>Other data source (if applicable)</v>
      </c>
      <c r="L1615" s="1044"/>
      <c r="M1615" s="1044" t="str">
        <f>Translations!$B$255</f>
        <v>Other data source (if applicable)</v>
      </c>
      <c r="N1615" s="1044"/>
      <c r="O1615" s="40"/>
      <c r="P1615" s="301"/>
      <c r="Q1615" s="295"/>
      <c r="R1615" s="295"/>
      <c r="S1615" s="295"/>
      <c r="T1615" s="295"/>
      <c r="U1615" s="295"/>
      <c r="V1615" s="295"/>
      <c r="W1615" s="295" t="s">
        <v>457</v>
      </c>
    </row>
    <row r="1616" spans="3:23" s="294" customFormat="1" ht="12.75" customHeight="1" x14ac:dyDescent="0.2">
      <c r="C1616" s="403"/>
      <c r="D1616" s="407"/>
      <c r="E1616" s="412" t="s">
        <v>908</v>
      </c>
      <c r="F1616" s="1051" t="str">
        <f>Translations!$B$342</f>
        <v>Amounts imported or exported</v>
      </c>
      <c r="G1616" s="1055"/>
      <c r="H1616" s="1055"/>
      <c r="I1616" s="1056"/>
      <c r="J1616" s="1056"/>
      <c r="K1616" s="1002"/>
      <c r="L1616" s="1002"/>
      <c r="M1616" s="1002"/>
      <c r="N1616" s="1002"/>
      <c r="O1616" s="40"/>
      <c r="P1616" s="295"/>
      <c r="Q1616" s="295"/>
      <c r="R1616" s="295"/>
      <c r="S1616" s="295"/>
      <c r="T1616" s="295"/>
      <c r="U1616" s="295"/>
      <c r="V1616" s="295"/>
      <c r="W1616" s="302" t="b">
        <f>AND(M1613&lt;&gt;"",M1613=FALSE)</f>
        <v>0</v>
      </c>
    </row>
    <row r="1617" spans="1:23" ht="12.75" customHeight="1" x14ac:dyDescent="0.2">
      <c r="C1617" s="403"/>
      <c r="D1617" s="407"/>
      <c r="E1617" s="412" t="s">
        <v>909</v>
      </c>
      <c r="F1617" s="1051" t="str">
        <f>Translations!$B$256</f>
        <v>Energy content</v>
      </c>
      <c r="G1617" s="1055"/>
      <c r="H1617" s="1055"/>
      <c r="I1617" s="1056"/>
      <c r="J1617" s="1056"/>
      <c r="K1617" s="1002"/>
      <c r="L1617" s="1002"/>
      <c r="M1617" s="1002"/>
      <c r="N1617" s="1002"/>
      <c r="W1617" s="324" t="b">
        <f>W1616</f>
        <v>0</v>
      </c>
    </row>
    <row r="1618" spans="1:23" ht="12.75" customHeight="1" x14ac:dyDescent="0.2">
      <c r="C1618" s="403"/>
      <c r="D1618" s="407"/>
      <c r="E1618" s="412" t="s">
        <v>910</v>
      </c>
      <c r="F1618" s="1050" t="str">
        <f>Translations!$B$343</f>
        <v>Emission factor or carbon content</v>
      </c>
      <c r="G1618" s="1050"/>
      <c r="H1618" s="1051"/>
      <c r="I1618" s="977"/>
      <c r="J1618" s="984"/>
      <c r="K1618" s="979"/>
      <c r="L1618" s="981"/>
      <c r="M1618" s="979"/>
      <c r="N1618" s="981"/>
      <c r="W1618" s="324" t="b">
        <f>W1617</f>
        <v>0</v>
      </c>
    </row>
    <row r="1619" spans="1:23" ht="12.75" customHeight="1" x14ac:dyDescent="0.2">
      <c r="C1619" s="403"/>
      <c r="D1619" s="407"/>
      <c r="E1619" s="412" t="s">
        <v>911</v>
      </c>
      <c r="F1619" s="1050" t="str">
        <f>Translations!$B$344</f>
        <v>Biomass content</v>
      </c>
      <c r="G1619" s="1050"/>
      <c r="H1619" s="1051"/>
      <c r="I1619" s="977"/>
      <c r="J1619" s="984"/>
      <c r="K1619" s="979"/>
      <c r="L1619" s="981"/>
      <c r="M1619" s="979"/>
      <c r="N1619" s="981"/>
      <c r="W1619" s="324" t="b">
        <f>W1618</f>
        <v>0</v>
      </c>
    </row>
    <row r="1620" spans="1:23" ht="5.0999999999999996" customHeight="1" x14ac:dyDescent="0.2">
      <c r="C1620" s="403"/>
      <c r="D1620" s="407"/>
      <c r="E1620" s="404"/>
      <c r="F1620" s="404"/>
      <c r="G1620" s="404"/>
      <c r="H1620" s="404"/>
      <c r="I1620" s="404"/>
      <c r="J1620" s="404"/>
      <c r="K1620" s="404"/>
      <c r="L1620" s="404"/>
      <c r="M1620" s="404"/>
      <c r="N1620" s="405"/>
      <c r="P1620" s="301"/>
      <c r="W1620" s="304"/>
    </row>
    <row r="1621" spans="1:23" ht="12.75" customHeight="1" x14ac:dyDescent="0.2">
      <c r="C1621" s="403"/>
      <c r="D1621" s="407"/>
      <c r="E1621" s="412" t="s">
        <v>912</v>
      </c>
      <c r="F1621" s="1013" t="str">
        <f>Translations!$B$257</f>
        <v>Description of the methodology applied</v>
      </c>
      <c r="G1621" s="1013"/>
      <c r="H1621" s="1013"/>
      <c r="I1621" s="1013"/>
      <c r="J1621" s="1013"/>
      <c r="K1621" s="1013"/>
      <c r="L1621" s="1013"/>
      <c r="M1621" s="1013"/>
      <c r="N1621" s="1014"/>
      <c r="P1621" s="301"/>
      <c r="W1621" s="304"/>
    </row>
    <row r="1622" spans="1:23" ht="5.0999999999999996" customHeight="1" x14ac:dyDescent="0.2">
      <c r="C1622" s="403"/>
      <c r="D1622" s="404"/>
      <c r="E1622" s="408"/>
      <c r="F1622" s="503"/>
      <c r="G1622" s="504"/>
      <c r="H1622" s="504"/>
      <c r="I1622" s="504"/>
      <c r="J1622" s="504"/>
      <c r="K1622" s="504"/>
      <c r="L1622" s="504"/>
      <c r="M1622" s="504"/>
      <c r="N1622" s="505"/>
      <c r="W1622" s="304"/>
    </row>
    <row r="1623" spans="1:23" ht="12.75" customHeight="1" x14ac:dyDescent="0.2">
      <c r="C1623" s="403"/>
      <c r="D1623" s="407"/>
      <c r="E1623" s="412"/>
      <c r="F1623" s="1026" t="str">
        <f>IF(I1531&lt;&gt;"",HYPERLINK("#" &amp; Q1623,EUConst_MsgDescription),"")</f>
        <v/>
      </c>
      <c r="G1623" s="1004"/>
      <c r="H1623" s="1004"/>
      <c r="I1623" s="1004"/>
      <c r="J1623" s="1004"/>
      <c r="K1623" s="1004"/>
      <c r="L1623" s="1004"/>
      <c r="M1623" s="1004"/>
      <c r="N1623" s="1005"/>
      <c r="P1623" s="26" t="s">
        <v>481</v>
      </c>
      <c r="Q1623" s="477" t="str">
        <f>"#"&amp;ADDRESS(ROW($C$10),COLUMN($C$10))</f>
        <v>#$C$10</v>
      </c>
      <c r="W1623" s="304"/>
    </row>
    <row r="1624" spans="1:23" ht="5.0999999999999996" customHeight="1" x14ac:dyDescent="0.2">
      <c r="C1624" s="403"/>
      <c r="D1624" s="407"/>
      <c r="E1624" s="413"/>
      <c r="F1624" s="1027"/>
      <c r="G1624" s="1027"/>
      <c r="H1624" s="1027"/>
      <c r="I1624" s="1027"/>
      <c r="J1624" s="1027"/>
      <c r="K1624" s="1027"/>
      <c r="L1624" s="1027"/>
      <c r="M1624" s="1027"/>
      <c r="N1624" s="1028"/>
      <c r="P1624" s="301"/>
      <c r="W1624" s="304"/>
    </row>
    <row r="1625" spans="1:23" s="299" customFormat="1" ht="50.1" customHeight="1" x14ac:dyDescent="0.2">
      <c r="A1625" s="298"/>
      <c r="B1625" s="14"/>
      <c r="C1625" s="403"/>
      <c r="D1625" s="413"/>
      <c r="E1625" s="413"/>
      <c r="F1625" s="994"/>
      <c r="G1625" s="995"/>
      <c r="H1625" s="995"/>
      <c r="I1625" s="995"/>
      <c r="J1625" s="995"/>
      <c r="K1625" s="995"/>
      <c r="L1625" s="995"/>
      <c r="M1625" s="995"/>
      <c r="N1625" s="996"/>
      <c r="O1625" s="40"/>
      <c r="P1625" s="305"/>
      <c r="Q1625" s="306"/>
      <c r="R1625" s="306"/>
      <c r="S1625" s="295"/>
      <c r="T1625" s="295"/>
      <c r="U1625" s="306"/>
      <c r="V1625" s="306"/>
      <c r="W1625" s="307" t="b">
        <f>W1619</f>
        <v>0</v>
      </c>
    </row>
    <row r="1626" spans="1:23" ht="5.0999999999999996" customHeight="1" x14ac:dyDescent="0.2">
      <c r="C1626" s="403"/>
      <c r="D1626" s="407"/>
      <c r="E1626" s="404"/>
      <c r="F1626" s="404"/>
      <c r="G1626" s="404"/>
      <c r="H1626" s="404"/>
      <c r="I1626" s="404"/>
      <c r="J1626" s="404"/>
      <c r="K1626" s="404"/>
      <c r="L1626" s="404"/>
      <c r="M1626" s="404"/>
      <c r="N1626" s="405"/>
      <c r="W1626" s="304"/>
    </row>
    <row r="1627" spans="1:23" ht="12.75" customHeight="1" thickBot="1" x14ac:dyDescent="0.25">
      <c r="C1627" s="403"/>
      <c r="D1627" s="407"/>
      <c r="E1627" s="412"/>
      <c r="F1627" s="1029" t="str">
        <f>Translations!$B$210</f>
        <v>Reference to external files, if relevant</v>
      </c>
      <c r="G1627" s="1029"/>
      <c r="H1627" s="1029"/>
      <c r="I1627" s="1029"/>
      <c r="J1627" s="1029"/>
      <c r="K1627" s="934"/>
      <c r="L1627" s="934"/>
      <c r="M1627" s="934"/>
      <c r="N1627" s="934"/>
      <c r="W1627" s="311" t="b">
        <f>W1625</f>
        <v>0</v>
      </c>
    </row>
    <row r="1628" spans="1:23" ht="5.0999999999999996" customHeight="1" x14ac:dyDescent="0.2">
      <c r="C1628" s="403"/>
      <c r="D1628" s="407"/>
      <c r="E1628" s="404"/>
      <c r="F1628" s="404"/>
      <c r="G1628" s="404"/>
      <c r="H1628" s="404"/>
      <c r="I1628" s="404"/>
      <c r="J1628" s="404"/>
      <c r="K1628" s="404"/>
      <c r="L1628" s="404"/>
      <c r="M1628" s="404"/>
      <c r="N1628" s="405"/>
      <c r="P1628" s="301"/>
    </row>
    <row r="1629" spans="1:23" ht="12.75" customHeight="1" thickBot="1" x14ac:dyDescent="0.25">
      <c r="C1629" s="403"/>
      <c r="D1629" s="407" t="s">
        <v>154</v>
      </c>
      <c r="E1629" s="1047" t="str">
        <f>Translations!$B$345</f>
        <v>Is transferred CO2 imported or exported relevant?</v>
      </c>
      <c r="F1629" s="1047"/>
      <c r="G1629" s="1047"/>
      <c r="H1629" s="1047"/>
      <c r="I1629" s="1047"/>
      <c r="J1629" s="1047"/>
      <c r="K1629" s="1047"/>
      <c r="L1629" s="1047"/>
      <c r="M1629" s="1048"/>
      <c r="N1629" s="1048"/>
      <c r="P1629" s="301"/>
      <c r="T1629" s="21"/>
    </row>
    <row r="1630" spans="1:23" ht="5.0999999999999996" customHeight="1" thickBot="1" x14ac:dyDescent="0.25">
      <c r="C1630" s="403"/>
      <c r="D1630" s="404"/>
      <c r="E1630" s="1016"/>
      <c r="F1630" s="1017"/>
      <c r="G1630" s="1017"/>
      <c r="H1630" s="1017"/>
      <c r="I1630" s="1017"/>
      <c r="J1630" s="1017"/>
      <c r="K1630" s="1017"/>
      <c r="L1630" s="1017"/>
      <c r="M1630" s="1017"/>
      <c r="N1630" s="1018"/>
      <c r="W1630" s="318" t="s">
        <v>457</v>
      </c>
    </row>
    <row r="1631" spans="1:23" ht="25.5" customHeight="1" x14ac:dyDescent="0.2">
      <c r="C1631" s="403"/>
      <c r="D1631" s="404"/>
      <c r="E1631" s="404"/>
      <c r="F1631" s="1052"/>
      <c r="G1631" s="1053"/>
      <c r="H1631" s="1053"/>
      <c r="I1631" s="1053"/>
      <c r="J1631" s="1053"/>
      <c r="K1631" s="1053"/>
      <c r="L1631" s="1053"/>
      <c r="M1631" s="1053"/>
      <c r="N1631" s="1054"/>
      <c r="W1631" s="302" t="b">
        <f>AND(M1629&lt;&gt;"",M1629=FALSE)</f>
        <v>0</v>
      </c>
    </row>
    <row r="1632" spans="1:23" ht="5.0999999999999996" customHeight="1" x14ac:dyDescent="0.2">
      <c r="C1632" s="403"/>
      <c r="D1632" s="404"/>
      <c r="E1632" s="404"/>
      <c r="F1632" s="404"/>
      <c r="G1632" s="404"/>
      <c r="H1632" s="404"/>
      <c r="I1632" s="404"/>
      <c r="J1632" s="404"/>
      <c r="K1632" s="404"/>
      <c r="L1632" s="404"/>
      <c r="M1632" s="404"/>
      <c r="N1632" s="405"/>
      <c r="W1632" s="304"/>
    </row>
    <row r="1633" spans="3:23" s="294" customFormat="1" ht="12.75" customHeight="1" thickBot="1" x14ac:dyDescent="0.25">
      <c r="C1633" s="403"/>
      <c r="D1633" s="404"/>
      <c r="E1633" s="404"/>
      <c r="F1633" s="1029" t="str">
        <f>Translations!$B$210</f>
        <v>Reference to external files, if relevant</v>
      </c>
      <c r="G1633" s="1029"/>
      <c r="H1633" s="1029"/>
      <c r="I1633" s="1029"/>
      <c r="J1633" s="1029"/>
      <c r="K1633" s="934"/>
      <c r="L1633" s="934"/>
      <c r="M1633" s="934"/>
      <c r="N1633" s="934"/>
      <c r="O1633" s="40"/>
      <c r="P1633" s="295"/>
      <c r="Q1633" s="295"/>
      <c r="R1633" s="295"/>
      <c r="S1633" s="295"/>
      <c r="T1633" s="295"/>
      <c r="U1633" s="295"/>
      <c r="V1633" s="295"/>
      <c r="W1633" s="326" t="b">
        <f>W1631</f>
        <v>0</v>
      </c>
    </row>
    <row r="1634" spans="3:23" s="294" customFormat="1" ht="5.0999999999999996" customHeight="1" x14ac:dyDescent="0.2">
      <c r="C1634" s="403"/>
      <c r="D1634" s="407"/>
      <c r="E1634" s="404"/>
      <c r="F1634" s="404"/>
      <c r="G1634" s="404"/>
      <c r="H1634" s="404"/>
      <c r="I1634" s="404"/>
      <c r="J1634" s="404"/>
      <c r="K1634" s="404"/>
      <c r="L1634" s="404"/>
      <c r="M1634" s="404"/>
      <c r="N1634" s="405"/>
      <c r="O1634" s="40"/>
      <c r="P1634" s="295"/>
      <c r="Q1634" s="295"/>
      <c r="R1634" s="295"/>
      <c r="S1634" s="295"/>
      <c r="T1634" s="295"/>
      <c r="U1634" s="295"/>
      <c r="V1634" s="295"/>
      <c r="W1634" s="295"/>
    </row>
    <row r="1635" spans="3:23" s="294" customFormat="1" ht="5.0999999999999996" customHeight="1" x14ac:dyDescent="0.2">
      <c r="C1635" s="400"/>
      <c r="D1635" s="416"/>
      <c r="E1635" s="401"/>
      <c r="F1635" s="401"/>
      <c r="G1635" s="401"/>
      <c r="H1635" s="401"/>
      <c r="I1635" s="401"/>
      <c r="J1635" s="401"/>
      <c r="K1635" s="401"/>
      <c r="L1635" s="401"/>
      <c r="M1635" s="401"/>
      <c r="N1635" s="402"/>
      <c r="O1635" s="40"/>
      <c r="P1635" s="295"/>
      <c r="Q1635" s="295"/>
      <c r="R1635" s="295"/>
      <c r="S1635" s="295"/>
      <c r="T1635" s="295"/>
      <c r="U1635" s="295"/>
      <c r="V1635" s="295"/>
      <c r="W1635" s="295"/>
    </row>
    <row r="1636" spans="3:23" s="294" customFormat="1" ht="12.75" customHeight="1" x14ac:dyDescent="0.2">
      <c r="C1636" s="403"/>
      <c r="D1636" s="406" t="s">
        <v>151</v>
      </c>
      <c r="E1636" s="1045" t="str">
        <f>Translations!$B$347</f>
        <v>Fuel input to this sub-installation and relevant emission factor</v>
      </c>
      <c r="F1636" s="1045"/>
      <c r="G1636" s="1045"/>
      <c r="H1636" s="1045"/>
      <c r="I1636" s="1045"/>
      <c r="J1636" s="1045"/>
      <c r="K1636" s="1045"/>
      <c r="L1636" s="1045"/>
      <c r="M1636" s="1045"/>
      <c r="N1636" s="1046"/>
      <c r="O1636" s="40"/>
      <c r="P1636" s="295"/>
      <c r="Q1636" s="295"/>
      <c r="R1636" s="295"/>
      <c r="S1636" s="295"/>
      <c r="T1636" s="295"/>
      <c r="U1636" s="295"/>
      <c r="V1636" s="295"/>
      <c r="W1636" s="295"/>
    </row>
    <row r="1637" spans="3:23" s="294" customFormat="1" ht="12.75" customHeight="1" x14ac:dyDescent="0.2">
      <c r="C1637" s="403"/>
      <c r="D1637" s="407" t="s">
        <v>152</v>
      </c>
      <c r="E1637" s="1047" t="str">
        <f>Translations!$B$249</f>
        <v>Information on the methodology applied</v>
      </c>
      <c r="F1637" s="1047"/>
      <c r="G1637" s="1047"/>
      <c r="H1637" s="1047"/>
      <c r="I1637" s="1047"/>
      <c r="J1637" s="1047"/>
      <c r="K1637" s="1047"/>
      <c r="L1637" s="1047"/>
      <c r="M1637" s="1047"/>
      <c r="N1637" s="1049"/>
      <c r="O1637" s="40"/>
      <c r="P1637" s="301"/>
      <c r="Q1637" s="295"/>
      <c r="R1637" s="295"/>
      <c r="S1637" s="295"/>
      <c r="T1637" s="295"/>
      <c r="U1637" s="295"/>
      <c r="V1637" s="295"/>
      <c r="W1637" s="295"/>
    </row>
    <row r="1638" spans="3:23" s="294" customFormat="1" ht="25.5" customHeight="1" x14ac:dyDescent="0.2">
      <c r="C1638" s="403"/>
      <c r="D1638" s="404"/>
      <c r="E1638" s="404"/>
      <c r="F1638" s="426"/>
      <c r="G1638" s="404"/>
      <c r="H1638" s="404"/>
      <c r="I1638" s="1044" t="str">
        <f>Translations!$B$254</f>
        <v>Data source</v>
      </c>
      <c r="J1638" s="1044"/>
      <c r="K1638" s="1044" t="str">
        <f>Translations!$B$255</f>
        <v>Other data source (if applicable)</v>
      </c>
      <c r="L1638" s="1044"/>
      <c r="M1638" s="1044" t="str">
        <f>Translations!$B$255</f>
        <v>Other data source (if applicable)</v>
      </c>
      <c r="N1638" s="1044"/>
      <c r="O1638" s="40"/>
      <c r="P1638" s="295"/>
      <c r="Q1638" s="295"/>
      <c r="R1638" s="295"/>
      <c r="S1638" s="295"/>
      <c r="T1638" s="295"/>
      <c r="U1638" s="295"/>
      <c r="V1638" s="295"/>
      <c r="W1638" s="295"/>
    </row>
    <row r="1639" spans="3:23" s="294" customFormat="1" ht="12.75" customHeight="1" x14ac:dyDescent="0.2">
      <c r="C1639" s="403"/>
      <c r="D1639" s="407"/>
      <c r="E1639" s="412" t="s">
        <v>908</v>
      </c>
      <c r="F1639" s="1050" t="str">
        <f>Translations!$B$231</f>
        <v>Fuel input</v>
      </c>
      <c r="G1639" s="1050"/>
      <c r="H1639" s="1051"/>
      <c r="I1639" s="977"/>
      <c r="J1639" s="978"/>
      <c r="K1639" s="979"/>
      <c r="L1639" s="980"/>
      <c r="M1639" s="979"/>
      <c r="N1639" s="981"/>
      <c r="O1639" s="40"/>
      <c r="P1639" s="295"/>
      <c r="Q1639" s="295"/>
      <c r="R1639" s="295"/>
      <c r="S1639" s="295"/>
      <c r="T1639" s="295"/>
      <c r="U1639" s="295"/>
      <c r="V1639" s="295"/>
      <c r="W1639" s="295"/>
    </row>
    <row r="1640" spans="3:23" s="294" customFormat="1" ht="12.75" customHeight="1" x14ac:dyDescent="0.2">
      <c r="C1640" s="403"/>
      <c r="D1640" s="407"/>
      <c r="E1640" s="412" t="s">
        <v>909</v>
      </c>
      <c r="F1640" s="1050" t="str">
        <f>Translations!$B$353</f>
        <v>Weighted emission factor</v>
      </c>
      <c r="G1640" s="1050"/>
      <c r="H1640" s="1051"/>
      <c r="I1640" s="977"/>
      <c r="J1640" s="978"/>
      <c r="K1640" s="979"/>
      <c r="L1640" s="980"/>
      <c r="M1640" s="979"/>
      <c r="N1640" s="981"/>
      <c r="O1640" s="40"/>
      <c r="P1640" s="295"/>
      <c r="Q1640" s="295"/>
      <c r="R1640" s="295"/>
      <c r="S1640" s="295"/>
      <c r="T1640" s="295"/>
      <c r="U1640" s="295"/>
      <c r="V1640" s="295"/>
      <c r="W1640" s="295"/>
    </row>
    <row r="1641" spans="3:23" s="294" customFormat="1" ht="5.0999999999999996" customHeight="1" x14ac:dyDescent="0.2">
      <c r="C1641" s="403"/>
      <c r="D1641" s="407"/>
      <c r="E1641" s="404"/>
      <c r="F1641" s="404"/>
      <c r="G1641" s="404"/>
      <c r="H1641" s="404"/>
      <c r="I1641" s="404"/>
      <c r="J1641" s="404"/>
      <c r="K1641" s="404"/>
      <c r="L1641" s="404"/>
      <c r="M1641" s="404"/>
      <c r="N1641" s="405"/>
      <c r="O1641" s="40"/>
      <c r="P1641" s="295"/>
      <c r="Q1641" s="295"/>
      <c r="R1641" s="295"/>
      <c r="S1641" s="295"/>
      <c r="T1641" s="295"/>
      <c r="U1641" s="295"/>
      <c r="V1641" s="295"/>
      <c r="W1641" s="295"/>
    </row>
    <row r="1642" spans="3:23" s="294" customFormat="1" ht="12.75" customHeight="1" x14ac:dyDescent="0.2">
      <c r="C1642" s="403"/>
      <c r="D1642" s="407"/>
      <c r="E1642" s="412" t="s">
        <v>910</v>
      </c>
      <c r="F1642" s="1013" t="str">
        <f>Translations!$B$257</f>
        <v>Description of the methodology applied</v>
      </c>
      <c r="G1642" s="1013"/>
      <c r="H1642" s="1013"/>
      <c r="I1642" s="1013"/>
      <c r="J1642" s="1013"/>
      <c r="K1642" s="1013"/>
      <c r="L1642" s="1013"/>
      <c r="M1642" s="1013"/>
      <c r="N1642" s="1014"/>
      <c r="O1642" s="40"/>
      <c r="P1642" s="295"/>
      <c r="Q1642" s="295"/>
      <c r="R1642" s="295"/>
      <c r="S1642" s="295"/>
      <c r="T1642" s="295"/>
      <c r="U1642" s="295"/>
      <c r="V1642" s="295"/>
      <c r="W1642" s="295"/>
    </row>
    <row r="1643" spans="3:23" s="294" customFormat="1" ht="5.0999999999999996" customHeight="1" x14ac:dyDescent="0.2">
      <c r="C1643" s="403"/>
      <c r="D1643" s="404"/>
      <c r="E1643" s="408"/>
      <c r="F1643" s="423"/>
      <c r="G1643" s="424"/>
      <c r="H1643" s="424"/>
      <c r="I1643" s="424"/>
      <c r="J1643" s="424"/>
      <c r="K1643" s="424"/>
      <c r="L1643" s="424"/>
      <c r="M1643" s="424"/>
      <c r="N1643" s="425"/>
      <c r="O1643" s="40"/>
      <c r="P1643" s="295"/>
      <c r="Q1643" s="295"/>
      <c r="R1643" s="295"/>
      <c r="S1643" s="295"/>
      <c r="T1643" s="295"/>
      <c r="U1643" s="295"/>
      <c r="V1643" s="295"/>
      <c r="W1643" s="295"/>
    </row>
    <row r="1644" spans="3:23" s="294" customFormat="1" ht="12.75" customHeight="1" x14ac:dyDescent="0.2">
      <c r="C1644" s="403"/>
      <c r="D1644" s="407"/>
      <c r="E1644" s="412"/>
      <c r="F1644" s="1026" t="str">
        <f>IF(I1531&lt;&gt;"",HYPERLINK("#" &amp; Q1644,EUConst_MsgDescription),"")</f>
        <v/>
      </c>
      <c r="G1644" s="1004"/>
      <c r="H1644" s="1004"/>
      <c r="I1644" s="1004"/>
      <c r="J1644" s="1004"/>
      <c r="K1644" s="1004"/>
      <c r="L1644" s="1004"/>
      <c r="M1644" s="1004"/>
      <c r="N1644" s="1005"/>
      <c r="O1644" s="40"/>
      <c r="P1644" s="26" t="s">
        <v>481</v>
      </c>
      <c r="Q1644" s="477" t="str">
        <f>"#"&amp;ADDRESS(ROW($C$10),COLUMN($C$10))</f>
        <v>#$C$10</v>
      </c>
      <c r="R1644" s="295"/>
      <c r="S1644" s="295"/>
      <c r="T1644" s="295"/>
      <c r="U1644" s="295"/>
      <c r="V1644" s="295"/>
      <c r="W1644" s="295"/>
    </row>
    <row r="1645" spans="3:23" s="294" customFormat="1" ht="5.0999999999999996" customHeight="1" x14ac:dyDescent="0.2">
      <c r="C1645" s="403"/>
      <c r="D1645" s="407"/>
      <c r="E1645" s="413"/>
      <c r="F1645" s="1027"/>
      <c r="G1645" s="1027"/>
      <c r="H1645" s="1027"/>
      <c r="I1645" s="1027"/>
      <c r="J1645" s="1027"/>
      <c r="K1645" s="1027"/>
      <c r="L1645" s="1027"/>
      <c r="M1645" s="1027"/>
      <c r="N1645" s="1028"/>
      <c r="O1645" s="40"/>
      <c r="P1645" s="301"/>
      <c r="Q1645" s="295"/>
      <c r="R1645" s="295"/>
      <c r="S1645" s="295"/>
      <c r="T1645" s="295"/>
      <c r="U1645" s="295"/>
      <c r="V1645" s="295"/>
      <c r="W1645" s="295"/>
    </row>
    <row r="1646" spans="3:23" s="294" customFormat="1" ht="50.1" customHeight="1" x14ac:dyDescent="0.2">
      <c r="C1646" s="403"/>
      <c r="D1646" s="413"/>
      <c r="E1646" s="413"/>
      <c r="F1646" s="994"/>
      <c r="G1646" s="995"/>
      <c r="H1646" s="995"/>
      <c r="I1646" s="995"/>
      <c r="J1646" s="995"/>
      <c r="K1646" s="995"/>
      <c r="L1646" s="995"/>
      <c r="M1646" s="995"/>
      <c r="N1646" s="996"/>
      <c r="O1646" s="40"/>
      <c r="P1646" s="295"/>
      <c r="Q1646" s="295"/>
      <c r="R1646" s="295"/>
      <c r="S1646" s="295"/>
      <c r="T1646" s="295"/>
      <c r="U1646" s="295"/>
      <c r="V1646" s="295"/>
      <c r="W1646" s="295"/>
    </row>
    <row r="1647" spans="3:23" s="294" customFormat="1" ht="5.0999999999999996" customHeight="1" thickBot="1" x14ac:dyDescent="0.25">
      <c r="C1647" s="403"/>
      <c r="D1647" s="407"/>
      <c r="E1647" s="404"/>
      <c r="F1647" s="404"/>
      <c r="G1647" s="404"/>
      <c r="H1647" s="404"/>
      <c r="I1647" s="404"/>
      <c r="J1647" s="404"/>
      <c r="K1647" s="404"/>
      <c r="L1647" s="404"/>
      <c r="M1647" s="404"/>
      <c r="N1647" s="405"/>
      <c r="O1647" s="40"/>
      <c r="P1647" s="295"/>
      <c r="Q1647" s="295"/>
      <c r="R1647" s="295"/>
      <c r="S1647" s="295"/>
      <c r="T1647" s="295"/>
      <c r="U1647" s="295"/>
      <c r="V1647" s="295"/>
      <c r="W1647" s="295"/>
    </row>
    <row r="1648" spans="3:23" s="294" customFormat="1" ht="12.75" customHeight="1" x14ac:dyDescent="0.2">
      <c r="C1648" s="403"/>
      <c r="D1648" s="407"/>
      <c r="E1648" s="412"/>
      <c r="F1648" s="1029" t="str">
        <f>Translations!$B$210</f>
        <v>Reference to external files, if relevant</v>
      </c>
      <c r="G1648" s="1029"/>
      <c r="H1648" s="1029"/>
      <c r="I1648" s="1029"/>
      <c r="J1648" s="1029"/>
      <c r="K1648" s="934"/>
      <c r="L1648" s="934"/>
      <c r="M1648" s="934"/>
      <c r="N1648" s="934"/>
      <c r="O1648" s="40"/>
      <c r="P1648" s="295"/>
      <c r="Q1648" s="295"/>
      <c r="R1648" s="295"/>
      <c r="S1648" s="295"/>
      <c r="T1648" s="295"/>
      <c r="U1648" s="295"/>
      <c r="V1648" s="295"/>
      <c r="W1648" s="318" t="s">
        <v>457</v>
      </c>
    </row>
    <row r="1649" spans="3:23" s="294" customFormat="1" ht="5.0999999999999996" customHeight="1" x14ac:dyDescent="0.2">
      <c r="C1649" s="403"/>
      <c r="D1649" s="407"/>
      <c r="E1649" s="404"/>
      <c r="F1649" s="404"/>
      <c r="G1649" s="404"/>
      <c r="H1649" s="404"/>
      <c r="I1649" s="404"/>
      <c r="J1649" s="404"/>
      <c r="K1649" s="404"/>
      <c r="L1649" s="404"/>
      <c r="M1649" s="404"/>
      <c r="N1649" s="405"/>
      <c r="O1649" s="40"/>
      <c r="P1649" s="301"/>
      <c r="Q1649" s="295"/>
      <c r="R1649" s="295"/>
      <c r="S1649" s="295"/>
      <c r="T1649" s="295"/>
      <c r="U1649" s="295"/>
      <c r="V1649" s="295"/>
      <c r="W1649" s="304"/>
    </row>
    <row r="1650" spans="3:23" s="294" customFormat="1" ht="12.75" customHeight="1" x14ac:dyDescent="0.2">
      <c r="C1650" s="403"/>
      <c r="D1650" s="407" t="s">
        <v>153</v>
      </c>
      <c r="E1650" s="1011" t="str">
        <f>Translations!$B$258</f>
        <v>The hierarchical order has been followed?</v>
      </c>
      <c r="F1650" s="1011"/>
      <c r="G1650" s="1011"/>
      <c r="H1650" s="1012"/>
      <c r="I1650" s="312"/>
      <c r="J1650" s="418" t="str">
        <f>Translations!$B$259</f>
        <v xml:space="preserve"> If not, why?</v>
      </c>
      <c r="K1650" s="977"/>
      <c r="L1650" s="978"/>
      <c r="M1650" s="978"/>
      <c r="N1650" s="984"/>
      <c r="O1650" s="40"/>
      <c r="P1650" s="301"/>
      <c r="Q1650" s="295"/>
      <c r="R1650" s="295"/>
      <c r="S1650" s="295"/>
      <c r="T1650" s="295"/>
      <c r="U1650" s="295"/>
      <c r="V1650" s="295"/>
      <c r="W1650" s="310" t="b">
        <f>AND(I1650&lt;&gt;"",I1650=TRUE)</f>
        <v>0</v>
      </c>
    </row>
    <row r="1651" spans="3:23" s="294" customFormat="1" ht="5.0999999999999996" customHeight="1" x14ac:dyDescent="0.2">
      <c r="C1651" s="403"/>
      <c r="D1651" s="404"/>
      <c r="E1651" s="508"/>
      <c r="F1651" s="508"/>
      <c r="G1651" s="508"/>
      <c r="H1651" s="508"/>
      <c r="I1651" s="508"/>
      <c r="J1651" s="508"/>
      <c r="K1651" s="508"/>
      <c r="L1651" s="508"/>
      <c r="M1651" s="508"/>
      <c r="N1651" s="509"/>
      <c r="O1651" s="40"/>
      <c r="P1651" s="301"/>
      <c r="Q1651" s="295"/>
      <c r="R1651" s="295"/>
      <c r="S1651" s="295"/>
      <c r="T1651" s="295"/>
      <c r="U1651" s="295"/>
      <c r="V1651" s="306"/>
      <c r="W1651" s="304"/>
    </row>
    <row r="1652" spans="3:23" s="294" customFormat="1" ht="12.75" customHeight="1" x14ac:dyDescent="0.2">
      <c r="C1652" s="403"/>
      <c r="D1652" s="421"/>
      <c r="E1652" s="421"/>
      <c r="F1652" s="1013" t="str">
        <f>Translations!$B$264</f>
        <v>Further details on any deviation from the hierarchy</v>
      </c>
      <c r="G1652" s="1013"/>
      <c r="H1652" s="1013"/>
      <c r="I1652" s="1013"/>
      <c r="J1652" s="1013"/>
      <c r="K1652" s="1013"/>
      <c r="L1652" s="1013"/>
      <c r="M1652" s="1013"/>
      <c r="N1652" s="1014"/>
      <c r="O1652" s="40"/>
      <c r="P1652" s="301"/>
      <c r="Q1652" s="295"/>
      <c r="R1652" s="295"/>
      <c r="S1652" s="295"/>
      <c r="T1652" s="295"/>
      <c r="U1652" s="295"/>
      <c r="V1652" s="306"/>
      <c r="W1652" s="304"/>
    </row>
    <row r="1653" spans="3:23" s="294" customFormat="1" ht="25.5" customHeight="1" thickBot="1" x14ac:dyDescent="0.25">
      <c r="C1653" s="403"/>
      <c r="D1653" s="421"/>
      <c r="E1653" s="421"/>
      <c r="F1653" s="994"/>
      <c r="G1653" s="995"/>
      <c r="H1653" s="995"/>
      <c r="I1653" s="995"/>
      <c r="J1653" s="995"/>
      <c r="K1653" s="995"/>
      <c r="L1653" s="995"/>
      <c r="M1653" s="995"/>
      <c r="N1653" s="996"/>
      <c r="O1653" s="40"/>
      <c r="P1653" s="301"/>
      <c r="Q1653" s="295"/>
      <c r="R1653" s="295"/>
      <c r="S1653" s="295"/>
      <c r="T1653" s="295"/>
      <c r="U1653" s="295"/>
      <c r="V1653" s="306"/>
      <c r="W1653" s="321" t="b">
        <f>W1650</f>
        <v>0</v>
      </c>
    </row>
    <row r="1654" spans="3:23" s="294" customFormat="1" ht="5.0999999999999996" customHeight="1" x14ac:dyDescent="0.2">
      <c r="C1654" s="403"/>
      <c r="D1654" s="407"/>
      <c r="E1654" s="404"/>
      <c r="F1654" s="404"/>
      <c r="G1654" s="404"/>
      <c r="H1654" s="404"/>
      <c r="I1654" s="404"/>
      <c r="J1654" s="404"/>
      <c r="K1654" s="404"/>
      <c r="L1654" s="404"/>
      <c r="M1654" s="404"/>
      <c r="N1654" s="405"/>
      <c r="O1654" s="40"/>
      <c r="P1654" s="295"/>
      <c r="Q1654" s="295"/>
      <c r="R1654" s="295"/>
      <c r="S1654" s="295"/>
      <c r="T1654" s="295"/>
      <c r="U1654" s="295"/>
      <c r="V1654" s="295"/>
      <c r="W1654" s="306"/>
    </row>
    <row r="1655" spans="3:23" s="294" customFormat="1" ht="5.0999999999999996" customHeight="1" x14ac:dyDescent="0.2">
      <c r="C1655" s="400"/>
      <c r="D1655" s="416"/>
      <c r="E1655" s="401"/>
      <c r="F1655" s="401"/>
      <c r="G1655" s="401"/>
      <c r="H1655" s="401"/>
      <c r="I1655" s="401"/>
      <c r="J1655" s="401"/>
      <c r="K1655" s="401"/>
      <c r="L1655" s="401"/>
      <c r="M1655" s="401"/>
      <c r="N1655" s="402"/>
      <c r="O1655" s="40"/>
      <c r="P1655" s="295"/>
      <c r="Q1655" s="295"/>
      <c r="R1655" s="295"/>
      <c r="S1655" s="295"/>
      <c r="T1655" s="295"/>
      <c r="U1655" s="295"/>
      <c r="V1655" s="295"/>
      <c r="W1655" s="295"/>
    </row>
    <row r="1656" spans="3:23" s="294" customFormat="1" ht="12.75" customHeight="1" x14ac:dyDescent="0.2">
      <c r="C1656" s="403"/>
      <c r="D1656" s="406" t="s">
        <v>988</v>
      </c>
      <c r="E1656" s="1045" t="str">
        <f>Translations!$B$354</f>
        <v>Measurable heat import to and export from this sub-installation</v>
      </c>
      <c r="F1656" s="1045"/>
      <c r="G1656" s="1045"/>
      <c r="H1656" s="1045"/>
      <c r="I1656" s="1045"/>
      <c r="J1656" s="1045"/>
      <c r="K1656" s="1045"/>
      <c r="L1656" s="1045"/>
      <c r="M1656" s="1045"/>
      <c r="N1656" s="1046"/>
      <c r="O1656" s="40"/>
      <c r="P1656" s="301"/>
      <c r="Q1656" s="295"/>
      <c r="R1656" s="295"/>
      <c r="S1656" s="306"/>
      <c r="T1656" s="306"/>
      <c r="U1656" s="295"/>
      <c r="V1656" s="295"/>
      <c r="W1656" s="295"/>
    </row>
    <row r="1657" spans="3:23" s="294" customFormat="1" ht="12.75" customHeight="1" x14ac:dyDescent="0.2">
      <c r="C1657" s="403"/>
      <c r="D1657" s="407" t="s">
        <v>152</v>
      </c>
      <c r="E1657" s="1047" t="str">
        <f>Translations!$B$357</f>
        <v>Are measurable heat flows relevant for this sub-installation?</v>
      </c>
      <c r="F1657" s="1047"/>
      <c r="G1657" s="1047"/>
      <c r="H1657" s="1047"/>
      <c r="I1657" s="1047"/>
      <c r="J1657" s="1047"/>
      <c r="K1657" s="1047"/>
      <c r="L1657" s="1047"/>
      <c r="M1657" s="1048"/>
      <c r="N1657" s="1048"/>
      <c r="O1657" s="40"/>
      <c r="P1657" s="301"/>
      <c r="Q1657" s="295"/>
      <c r="R1657" s="295"/>
      <c r="S1657" s="295"/>
      <c r="T1657" s="295"/>
      <c r="U1657" s="295"/>
      <c r="V1657" s="295"/>
      <c r="W1657" s="295"/>
    </row>
    <row r="1658" spans="3:23" s="294" customFormat="1" ht="12.75" customHeight="1" x14ac:dyDescent="0.2">
      <c r="C1658" s="403"/>
      <c r="D1658" s="407"/>
      <c r="E1658" s="404"/>
      <c r="F1658" s="404"/>
      <c r="G1658" s="404"/>
      <c r="H1658" s="404"/>
      <c r="I1658" s="404"/>
      <c r="J1658" s="972" t="str">
        <f>IF(I1531="","",IF(AND(M1657&lt;&gt;"",M1657=FALSE),HYPERLINK(Q1658,EUconst_MsgGoOn),""))</f>
        <v/>
      </c>
      <c r="K1658" s="973"/>
      <c r="L1658" s="973"/>
      <c r="M1658" s="973"/>
      <c r="N1658" s="974"/>
      <c r="O1658" s="40"/>
      <c r="P1658" s="26" t="s">
        <v>481</v>
      </c>
      <c r="Q1658" s="477" t="str">
        <f>"#"&amp;ADDRESS(ROW(D1698),COLUMN(D1698))</f>
        <v>#$D$1698</v>
      </c>
      <c r="R1658" s="295"/>
      <c r="S1658" s="295"/>
      <c r="T1658" s="295"/>
      <c r="U1658" s="295"/>
      <c r="V1658" s="295"/>
      <c r="W1658" s="295"/>
    </row>
    <row r="1659" spans="3:23" s="294" customFormat="1" ht="5.0999999999999996" customHeight="1" x14ac:dyDescent="0.2">
      <c r="C1659" s="403"/>
      <c r="D1659" s="407"/>
      <c r="E1659" s="407"/>
      <c r="F1659" s="407"/>
      <c r="G1659" s="407"/>
      <c r="H1659" s="407"/>
      <c r="I1659" s="407"/>
      <c r="J1659" s="407"/>
      <c r="K1659" s="407"/>
      <c r="L1659" s="407"/>
      <c r="M1659" s="407"/>
      <c r="N1659" s="417"/>
      <c r="O1659" s="40"/>
      <c r="P1659" s="26"/>
      <c r="Q1659" s="295"/>
      <c r="R1659" s="295"/>
      <c r="S1659" s="295"/>
      <c r="T1659" s="295"/>
      <c r="U1659" s="295"/>
      <c r="V1659" s="295"/>
      <c r="W1659" s="295"/>
    </row>
    <row r="1660" spans="3:23" s="294" customFormat="1" ht="12.75" customHeight="1" x14ac:dyDescent="0.2">
      <c r="C1660" s="403"/>
      <c r="D1660" s="407" t="s">
        <v>153</v>
      </c>
      <c r="E1660" s="1047" t="str">
        <f>Translations!$B$249</f>
        <v>Information on the methodology applied</v>
      </c>
      <c r="F1660" s="1047"/>
      <c r="G1660" s="1047"/>
      <c r="H1660" s="1047"/>
      <c r="I1660" s="1047"/>
      <c r="J1660" s="1047"/>
      <c r="K1660" s="1047"/>
      <c r="L1660" s="1047"/>
      <c r="M1660" s="1047"/>
      <c r="N1660" s="1049"/>
      <c r="O1660" s="40"/>
      <c r="P1660" s="301"/>
      <c r="Q1660" s="295"/>
      <c r="R1660" s="295"/>
      <c r="S1660" s="295"/>
      <c r="T1660" s="295"/>
      <c r="U1660" s="295"/>
      <c r="V1660" s="295"/>
      <c r="W1660" s="295"/>
    </row>
    <row r="1661" spans="3:23" s="294" customFormat="1" ht="25.5" customHeight="1" thickBot="1" x14ac:dyDescent="0.25">
      <c r="C1661" s="403"/>
      <c r="D1661" s="404"/>
      <c r="E1661" s="404"/>
      <c r="F1661" s="404"/>
      <c r="G1661" s="404"/>
      <c r="H1661" s="404"/>
      <c r="I1661" s="1044" t="str">
        <f>Translations!$B$254</f>
        <v>Data source</v>
      </c>
      <c r="J1661" s="1044"/>
      <c r="K1661" s="1044" t="str">
        <f>Translations!$B$255</f>
        <v>Other data source (if applicable)</v>
      </c>
      <c r="L1661" s="1044"/>
      <c r="M1661" s="1044" t="str">
        <f>Translations!$B$255</f>
        <v>Other data source (if applicable)</v>
      </c>
      <c r="N1661" s="1044"/>
      <c r="O1661" s="40"/>
      <c r="P1661" s="301"/>
      <c r="Q1661" s="295"/>
      <c r="R1661" s="295"/>
      <c r="S1661" s="295"/>
      <c r="T1661" s="295"/>
      <c r="U1661" s="295"/>
      <c r="V1661" s="295"/>
      <c r="W1661" s="295" t="s">
        <v>457</v>
      </c>
    </row>
    <row r="1662" spans="3:23" s="294" customFormat="1" ht="12.75" customHeight="1" x14ac:dyDescent="0.2">
      <c r="C1662" s="403"/>
      <c r="D1662" s="407"/>
      <c r="E1662" s="412" t="s">
        <v>908</v>
      </c>
      <c r="F1662" s="1030" t="str">
        <f>Translations!$B$359</f>
        <v>Measurable heat imported</v>
      </c>
      <c r="G1662" s="1030"/>
      <c r="H1662" s="1031"/>
      <c r="I1662" s="1032"/>
      <c r="J1662" s="1033"/>
      <c r="K1662" s="1034"/>
      <c r="L1662" s="1035"/>
      <c r="M1662" s="1034"/>
      <c r="N1662" s="1036"/>
      <c r="O1662" s="40"/>
      <c r="P1662" s="295"/>
      <c r="Q1662" s="295"/>
      <c r="R1662" s="295"/>
      <c r="S1662" s="295"/>
      <c r="T1662" s="295"/>
      <c r="U1662" s="295"/>
      <c r="V1662" s="295"/>
      <c r="W1662" s="302" t="b">
        <f>AND(M1657&lt;&gt;"",M1657=FALSE)</f>
        <v>0</v>
      </c>
    </row>
    <row r="1663" spans="3:23" s="294" customFormat="1" ht="12.75" customHeight="1" x14ac:dyDescent="0.2">
      <c r="C1663" s="403"/>
      <c r="D1663" s="407"/>
      <c r="E1663" s="412" t="s">
        <v>909</v>
      </c>
      <c r="F1663" s="1037" t="str">
        <f>Translations!$B$360</f>
        <v>Measurable heat from pulp</v>
      </c>
      <c r="G1663" s="1037"/>
      <c r="H1663" s="1038"/>
      <c r="I1663" s="1039"/>
      <c r="J1663" s="1040"/>
      <c r="K1663" s="1041"/>
      <c r="L1663" s="1042"/>
      <c r="M1663" s="1041"/>
      <c r="N1663" s="1043"/>
      <c r="O1663" s="40"/>
      <c r="P1663" s="295"/>
      <c r="Q1663" s="295"/>
      <c r="R1663" s="295"/>
      <c r="S1663" s="295"/>
      <c r="T1663" s="295"/>
      <c r="U1663" s="295"/>
      <c r="V1663" s="295"/>
      <c r="W1663" s="303" t="b">
        <f>W1662</f>
        <v>0</v>
      </c>
    </row>
    <row r="1664" spans="3:23" s="294" customFormat="1" ht="12.75" customHeight="1" x14ac:dyDescent="0.2">
      <c r="C1664" s="403"/>
      <c r="D1664" s="407"/>
      <c r="E1664" s="412" t="s">
        <v>910</v>
      </c>
      <c r="F1664" s="1037" t="str">
        <f>Translations!$B$361</f>
        <v>Measurable heat from nitric acid</v>
      </c>
      <c r="G1664" s="1037"/>
      <c r="H1664" s="1038"/>
      <c r="I1664" s="1039"/>
      <c r="J1664" s="1040"/>
      <c r="K1664" s="1041"/>
      <c r="L1664" s="1042"/>
      <c r="M1664" s="1041"/>
      <c r="N1664" s="1043"/>
      <c r="O1664" s="40"/>
      <c r="P1664" s="295"/>
      <c r="Q1664" s="295"/>
      <c r="R1664" s="295"/>
      <c r="S1664" s="295"/>
      <c r="T1664" s="295"/>
      <c r="U1664" s="295"/>
      <c r="V1664" s="295"/>
      <c r="W1664" s="303" t="b">
        <f>W1663</f>
        <v>0</v>
      </c>
    </row>
    <row r="1665" spans="1:23" ht="12.75" customHeight="1" x14ac:dyDescent="0.2">
      <c r="C1665" s="403"/>
      <c r="D1665" s="407"/>
      <c r="E1665" s="412" t="s">
        <v>911</v>
      </c>
      <c r="F1665" s="1019" t="str">
        <f>Translations!$B$362</f>
        <v>Measurable heat exported</v>
      </c>
      <c r="G1665" s="1019"/>
      <c r="H1665" s="1020"/>
      <c r="I1665" s="1021"/>
      <c r="J1665" s="1022"/>
      <c r="K1665" s="1023"/>
      <c r="L1665" s="1024"/>
      <c r="M1665" s="1023"/>
      <c r="N1665" s="1025"/>
      <c r="W1665" s="303" t="b">
        <f>W1664</f>
        <v>0</v>
      </c>
    </row>
    <row r="1666" spans="1:23" ht="12.75" customHeight="1" x14ac:dyDescent="0.2">
      <c r="C1666" s="403"/>
      <c r="D1666" s="407"/>
      <c r="E1666" s="412" t="s">
        <v>912</v>
      </c>
      <c r="F1666" s="1050" t="str">
        <f>Translations!$B$274</f>
        <v>Net measurable heat flows</v>
      </c>
      <c r="G1666" s="1050"/>
      <c r="H1666" s="1051"/>
      <c r="I1666" s="977"/>
      <c r="J1666" s="978"/>
      <c r="K1666" s="979"/>
      <c r="L1666" s="980"/>
      <c r="M1666" s="979"/>
      <c r="N1666" s="981"/>
      <c r="W1666" s="303" t="b">
        <f>W1665</f>
        <v>0</v>
      </c>
    </row>
    <row r="1667" spans="1:23" ht="5.0999999999999996" customHeight="1" x14ac:dyDescent="0.2">
      <c r="C1667" s="403"/>
      <c r="D1667" s="407"/>
      <c r="E1667" s="404"/>
      <c r="F1667" s="404"/>
      <c r="G1667" s="404"/>
      <c r="H1667" s="404"/>
      <c r="I1667" s="404"/>
      <c r="J1667" s="404"/>
      <c r="K1667" s="404"/>
      <c r="L1667" s="404"/>
      <c r="M1667" s="404"/>
      <c r="N1667" s="405"/>
      <c r="P1667" s="301"/>
      <c r="W1667" s="304"/>
    </row>
    <row r="1668" spans="1:23" ht="12.75" customHeight="1" x14ac:dyDescent="0.2">
      <c r="C1668" s="403"/>
      <c r="D1668" s="407"/>
      <c r="E1668" s="412" t="s">
        <v>913</v>
      </c>
      <c r="F1668" s="1013" t="str">
        <f>Translations!$B$257</f>
        <v>Description of the methodology applied</v>
      </c>
      <c r="G1668" s="1013"/>
      <c r="H1668" s="1013"/>
      <c r="I1668" s="1013"/>
      <c r="J1668" s="1013"/>
      <c r="K1668" s="1013"/>
      <c r="L1668" s="1013"/>
      <c r="M1668" s="1013"/>
      <c r="N1668" s="1014"/>
      <c r="P1668" s="301"/>
      <c r="W1668" s="304"/>
    </row>
    <row r="1669" spans="1:23" ht="5.0999999999999996" customHeight="1" x14ac:dyDescent="0.2">
      <c r="C1669" s="403"/>
      <c r="D1669" s="404"/>
      <c r="E1669" s="408"/>
      <c r="F1669" s="503"/>
      <c r="G1669" s="504"/>
      <c r="H1669" s="504"/>
      <c r="I1669" s="504"/>
      <c r="J1669" s="504"/>
      <c r="K1669" s="504"/>
      <c r="L1669" s="504"/>
      <c r="M1669" s="504"/>
      <c r="N1669" s="505"/>
      <c r="W1669" s="304"/>
    </row>
    <row r="1670" spans="1:23" ht="12.75" customHeight="1" x14ac:dyDescent="0.2">
      <c r="C1670" s="403"/>
      <c r="D1670" s="407"/>
      <c r="E1670" s="412"/>
      <c r="F1670" s="1026" t="str">
        <f>IF(I1531&lt;&gt;"",HYPERLINK("#" &amp; Q1670,EUConst_MsgDescription),"")</f>
        <v/>
      </c>
      <c r="G1670" s="1004"/>
      <c r="H1670" s="1004"/>
      <c r="I1670" s="1004"/>
      <c r="J1670" s="1004"/>
      <c r="K1670" s="1004"/>
      <c r="L1670" s="1004"/>
      <c r="M1670" s="1004"/>
      <c r="N1670" s="1005"/>
      <c r="P1670" s="26" t="s">
        <v>481</v>
      </c>
      <c r="Q1670" s="477" t="str">
        <f>"#"&amp;ADDRESS(ROW($C$10),COLUMN($C$10))</f>
        <v>#$C$10</v>
      </c>
      <c r="W1670" s="304"/>
    </row>
    <row r="1671" spans="1:23" ht="5.0999999999999996" customHeight="1" x14ac:dyDescent="0.2">
      <c r="C1671" s="403"/>
      <c r="D1671" s="407"/>
      <c r="E1671" s="413"/>
      <c r="F1671" s="1027"/>
      <c r="G1671" s="1027"/>
      <c r="H1671" s="1027"/>
      <c r="I1671" s="1027"/>
      <c r="J1671" s="1027"/>
      <c r="K1671" s="1027"/>
      <c r="L1671" s="1027"/>
      <c r="M1671" s="1027"/>
      <c r="N1671" s="1028"/>
      <c r="P1671" s="301"/>
      <c r="W1671" s="304"/>
    </row>
    <row r="1672" spans="1:23" s="299" customFormat="1" ht="50.1" customHeight="1" x14ac:dyDescent="0.2">
      <c r="A1672" s="298"/>
      <c r="B1672" s="14"/>
      <c r="C1672" s="403"/>
      <c r="D1672" s="413"/>
      <c r="E1672" s="413"/>
      <c r="F1672" s="994"/>
      <c r="G1672" s="995"/>
      <c r="H1672" s="995"/>
      <c r="I1672" s="995"/>
      <c r="J1672" s="995"/>
      <c r="K1672" s="995"/>
      <c r="L1672" s="995"/>
      <c r="M1672" s="995"/>
      <c r="N1672" s="996"/>
      <c r="O1672" s="40"/>
      <c r="P1672" s="305"/>
      <c r="Q1672" s="306"/>
      <c r="R1672" s="306"/>
      <c r="S1672" s="295"/>
      <c r="T1672" s="295"/>
      <c r="U1672" s="306"/>
      <c r="V1672" s="306"/>
      <c r="W1672" s="307" t="b">
        <f>W1666</f>
        <v>0</v>
      </c>
    </row>
    <row r="1673" spans="1:23" ht="5.0999999999999996" customHeight="1" x14ac:dyDescent="0.2">
      <c r="C1673" s="403"/>
      <c r="D1673" s="407"/>
      <c r="E1673" s="404"/>
      <c r="F1673" s="404"/>
      <c r="G1673" s="404"/>
      <c r="H1673" s="404"/>
      <c r="I1673" s="404"/>
      <c r="J1673" s="404"/>
      <c r="K1673" s="404"/>
      <c r="L1673" s="404"/>
      <c r="M1673" s="404"/>
      <c r="N1673" s="405"/>
      <c r="W1673" s="304"/>
    </row>
    <row r="1674" spans="1:23" ht="12.75" customHeight="1" x14ac:dyDescent="0.2">
      <c r="C1674" s="403"/>
      <c r="D1674" s="407"/>
      <c r="E1674" s="412"/>
      <c r="F1674" s="1029" t="str">
        <f>Translations!$B$210</f>
        <v>Reference to external files, if relevant</v>
      </c>
      <c r="G1674" s="1029"/>
      <c r="H1674" s="1029"/>
      <c r="I1674" s="1029"/>
      <c r="J1674" s="1029"/>
      <c r="K1674" s="934"/>
      <c r="L1674" s="934"/>
      <c r="M1674" s="934"/>
      <c r="N1674" s="934"/>
      <c r="W1674" s="307" t="b">
        <f>W1672</f>
        <v>0</v>
      </c>
    </row>
    <row r="1675" spans="1:23" ht="5.0999999999999996" customHeight="1" x14ac:dyDescent="0.2">
      <c r="C1675" s="403"/>
      <c r="D1675" s="407"/>
      <c r="E1675" s="404"/>
      <c r="F1675" s="404"/>
      <c r="G1675" s="404"/>
      <c r="H1675" s="404"/>
      <c r="I1675" s="404"/>
      <c r="J1675" s="404"/>
      <c r="K1675" s="404"/>
      <c r="L1675" s="404"/>
      <c r="M1675" s="404"/>
      <c r="N1675" s="405"/>
      <c r="P1675" s="301"/>
      <c r="V1675" s="306"/>
      <c r="W1675" s="304"/>
    </row>
    <row r="1676" spans="1:23" ht="12.75" customHeight="1" x14ac:dyDescent="0.2">
      <c r="C1676" s="403"/>
      <c r="D1676" s="407" t="s">
        <v>154</v>
      </c>
      <c r="E1676" s="1011" t="str">
        <f>Translations!$B$258</f>
        <v>The hierarchical order has been followed?</v>
      </c>
      <c r="F1676" s="1011"/>
      <c r="G1676" s="1011"/>
      <c r="H1676" s="1012"/>
      <c r="I1676" s="312"/>
      <c r="J1676" s="418" t="str">
        <f>Translations!$B$259</f>
        <v xml:space="preserve"> If not, why?</v>
      </c>
      <c r="K1676" s="977"/>
      <c r="L1676" s="978"/>
      <c r="M1676" s="978"/>
      <c r="N1676" s="984"/>
      <c r="P1676" s="301"/>
      <c r="V1676" s="309" t="b">
        <f>W1674</f>
        <v>0</v>
      </c>
      <c r="W1676" s="310" t="b">
        <f>OR(W1672,AND(I1676&lt;&gt;"",I1676=TRUE))</f>
        <v>0</v>
      </c>
    </row>
    <row r="1677" spans="1:23" ht="5.0999999999999996" customHeight="1" x14ac:dyDescent="0.2">
      <c r="C1677" s="403"/>
      <c r="D1677" s="404"/>
      <c r="E1677" s="508"/>
      <c r="F1677" s="508"/>
      <c r="G1677" s="508"/>
      <c r="H1677" s="508"/>
      <c r="I1677" s="508"/>
      <c r="J1677" s="508"/>
      <c r="K1677" s="508"/>
      <c r="L1677" s="508"/>
      <c r="M1677" s="508"/>
      <c r="N1677" s="509"/>
      <c r="P1677" s="301"/>
      <c r="V1677" s="306"/>
      <c r="W1677" s="304"/>
    </row>
    <row r="1678" spans="1:23" ht="12.75" customHeight="1" x14ac:dyDescent="0.2">
      <c r="C1678" s="403"/>
      <c r="D1678" s="421"/>
      <c r="E1678" s="421"/>
      <c r="F1678" s="1013" t="str">
        <f>Translations!$B$264</f>
        <v>Further details on any deviation from the hierarchy</v>
      </c>
      <c r="G1678" s="1013"/>
      <c r="H1678" s="1013"/>
      <c r="I1678" s="1013"/>
      <c r="J1678" s="1013"/>
      <c r="K1678" s="1013"/>
      <c r="L1678" s="1013"/>
      <c r="M1678" s="1013"/>
      <c r="N1678" s="1014"/>
      <c r="P1678" s="301"/>
      <c r="V1678" s="306"/>
      <c r="W1678" s="304"/>
    </row>
    <row r="1679" spans="1:23" ht="25.5" customHeight="1" x14ac:dyDescent="0.2">
      <c r="C1679" s="403"/>
      <c r="D1679" s="421"/>
      <c r="E1679" s="421"/>
      <c r="F1679" s="994"/>
      <c r="G1679" s="995"/>
      <c r="H1679" s="995"/>
      <c r="I1679" s="995"/>
      <c r="J1679" s="995"/>
      <c r="K1679" s="995"/>
      <c r="L1679" s="995"/>
      <c r="M1679" s="995"/>
      <c r="N1679" s="996"/>
      <c r="P1679" s="301"/>
      <c r="V1679" s="306"/>
      <c r="W1679" s="307" t="b">
        <f>W1676</f>
        <v>0</v>
      </c>
    </row>
    <row r="1680" spans="1:23" ht="5.0999999999999996" customHeight="1" x14ac:dyDescent="0.2">
      <c r="C1680" s="403"/>
      <c r="D1680" s="404"/>
      <c r="E1680" s="508"/>
      <c r="F1680" s="508"/>
      <c r="G1680" s="508"/>
      <c r="H1680" s="508"/>
      <c r="I1680" s="508"/>
      <c r="J1680" s="508"/>
      <c r="K1680" s="508"/>
      <c r="L1680" s="508"/>
      <c r="M1680" s="508"/>
      <c r="N1680" s="509"/>
      <c r="P1680" s="301"/>
      <c r="V1680" s="306"/>
      <c r="W1680" s="304"/>
    </row>
    <row r="1681" spans="1:23" ht="12.75" customHeight="1" x14ac:dyDescent="0.2">
      <c r="C1681" s="403"/>
      <c r="D1681" s="407" t="s">
        <v>155</v>
      </c>
      <c r="E1681" s="1047" t="str">
        <f>Translations!$B$363</f>
        <v>Description of the methodology for determination of the relevant attributable emission factors in accordance with sections 10.1.2. and 10.1.3. of Annex VII (FAR).</v>
      </c>
      <c r="F1681" s="1047"/>
      <c r="G1681" s="1047"/>
      <c r="H1681" s="1047"/>
      <c r="I1681" s="1047"/>
      <c r="J1681" s="1047"/>
      <c r="K1681" s="1047"/>
      <c r="L1681" s="1047"/>
      <c r="M1681" s="1047"/>
      <c r="N1681" s="1049"/>
      <c r="P1681" s="301"/>
      <c r="V1681" s="306"/>
      <c r="W1681" s="304"/>
    </row>
    <row r="1682" spans="1:23" ht="5.0999999999999996" customHeight="1" x14ac:dyDescent="0.2">
      <c r="C1682" s="403"/>
      <c r="D1682" s="404"/>
      <c r="E1682" s="408"/>
      <c r="F1682" s="503"/>
      <c r="G1682" s="504"/>
      <c r="H1682" s="504"/>
      <c r="I1682" s="504"/>
      <c r="J1682" s="504"/>
      <c r="K1682" s="504"/>
      <c r="L1682" s="504"/>
      <c r="M1682" s="504"/>
      <c r="N1682" s="505"/>
      <c r="W1682" s="304"/>
    </row>
    <row r="1683" spans="1:23" ht="12.75" customHeight="1" x14ac:dyDescent="0.2">
      <c r="C1683" s="403"/>
      <c r="D1683" s="407"/>
      <c r="E1683" s="412"/>
      <c r="F1683" s="1026" t="str">
        <f>IF(I1531&lt;&gt;"",HYPERLINK("#" &amp; Q1683,EUConst_MsgDescription),"")</f>
        <v/>
      </c>
      <c r="G1683" s="1004"/>
      <c r="H1683" s="1004"/>
      <c r="I1683" s="1004"/>
      <c r="J1683" s="1004"/>
      <c r="K1683" s="1004"/>
      <c r="L1683" s="1004"/>
      <c r="M1683" s="1004"/>
      <c r="N1683" s="1005"/>
      <c r="P1683" s="26" t="s">
        <v>481</v>
      </c>
      <c r="Q1683" s="477" t="str">
        <f>"#"&amp;ADDRESS(ROW($C$10),COLUMN($C$10))</f>
        <v>#$C$10</v>
      </c>
      <c r="W1683" s="304"/>
    </row>
    <row r="1684" spans="1:23" ht="5.0999999999999996" customHeight="1" x14ac:dyDescent="0.2">
      <c r="C1684" s="403"/>
      <c r="D1684" s="407"/>
      <c r="E1684" s="413"/>
      <c r="F1684" s="1027"/>
      <c r="G1684" s="1027"/>
      <c r="H1684" s="1027"/>
      <c r="I1684" s="1027"/>
      <c r="J1684" s="1027"/>
      <c r="K1684" s="1027"/>
      <c r="L1684" s="1027"/>
      <c r="M1684" s="1027"/>
      <c r="N1684" s="1028"/>
      <c r="P1684" s="301"/>
      <c r="W1684" s="304"/>
    </row>
    <row r="1685" spans="1:23" s="299" customFormat="1" ht="50.1" customHeight="1" x14ac:dyDescent="0.2">
      <c r="A1685" s="298"/>
      <c r="B1685" s="14"/>
      <c r="C1685" s="403"/>
      <c r="D1685" s="421"/>
      <c r="E1685" s="422"/>
      <c r="F1685" s="994"/>
      <c r="G1685" s="995"/>
      <c r="H1685" s="995"/>
      <c r="I1685" s="995"/>
      <c r="J1685" s="995"/>
      <c r="K1685" s="995"/>
      <c r="L1685" s="995"/>
      <c r="M1685" s="995"/>
      <c r="N1685" s="996"/>
      <c r="O1685" s="40"/>
      <c r="P1685" s="322"/>
      <c r="Q1685" s="295"/>
      <c r="R1685" s="306"/>
      <c r="S1685" s="295"/>
      <c r="T1685" s="295"/>
      <c r="U1685" s="306"/>
      <c r="V1685" s="306"/>
      <c r="W1685" s="307" t="b">
        <f>W1674</f>
        <v>0</v>
      </c>
    </row>
    <row r="1686" spans="1:23" ht="5.0999999999999996" customHeight="1" x14ac:dyDescent="0.2">
      <c r="C1686" s="403"/>
      <c r="D1686" s="407"/>
      <c r="E1686" s="404"/>
      <c r="F1686" s="404"/>
      <c r="G1686" s="404"/>
      <c r="H1686" s="404"/>
      <c r="I1686" s="404"/>
      <c r="J1686" s="404"/>
      <c r="K1686" s="404"/>
      <c r="L1686" s="404"/>
      <c r="M1686" s="404"/>
      <c r="N1686" s="405"/>
      <c r="W1686" s="304"/>
    </row>
    <row r="1687" spans="1:23" ht="12.75" customHeight="1" x14ac:dyDescent="0.2">
      <c r="C1687" s="403"/>
      <c r="D1687" s="407"/>
      <c r="E1687" s="412"/>
      <c r="F1687" s="1029" t="str">
        <f>Translations!$B$210</f>
        <v>Reference to external files, if relevant</v>
      </c>
      <c r="G1687" s="1029"/>
      <c r="H1687" s="1029"/>
      <c r="I1687" s="1029"/>
      <c r="J1687" s="1029"/>
      <c r="K1687" s="934"/>
      <c r="L1687" s="934"/>
      <c r="M1687" s="934"/>
      <c r="N1687" s="934"/>
      <c r="W1687" s="307" t="b">
        <f>W1685</f>
        <v>0</v>
      </c>
    </row>
    <row r="1688" spans="1:23" ht="5.0999999999999996" customHeight="1" x14ac:dyDescent="0.2">
      <c r="C1688" s="403"/>
      <c r="D1688" s="404"/>
      <c r="E1688" s="508"/>
      <c r="F1688" s="508"/>
      <c r="G1688" s="508"/>
      <c r="H1688" s="508"/>
      <c r="I1688" s="508"/>
      <c r="J1688" s="508"/>
      <c r="K1688" s="508"/>
      <c r="L1688" s="508"/>
      <c r="M1688" s="508"/>
      <c r="N1688" s="509"/>
      <c r="P1688" s="301"/>
      <c r="R1688" s="306"/>
      <c r="V1688" s="306"/>
      <c r="W1688" s="304"/>
    </row>
    <row r="1689" spans="1:23" ht="12.75" customHeight="1" x14ac:dyDescent="0.2">
      <c r="C1689" s="403"/>
      <c r="D1689" s="407" t="s">
        <v>156</v>
      </c>
      <c r="E1689" s="1047" t="str">
        <f>Translations!$B$366</f>
        <v>Are measurable heat flows imported from sub-installations producing pulp relevant?</v>
      </c>
      <c r="F1689" s="1047"/>
      <c r="G1689" s="1047"/>
      <c r="H1689" s="1047"/>
      <c r="I1689" s="1047"/>
      <c r="J1689" s="1047"/>
      <c r="K1689" s="1047"/>
      <c r="L1689" s="1047"/>
      <c r="M1689" s="1048"/>
      <c r="N1689" s="1048"/>
      <c r="P1689" s="301"/>
      <c r="R1689" s="306"/>
      <c r="V1689" s="306"/>
      <c r="W1689" s="307" t="b">
        <f>W1687</f>
        <v>0</v>
      </c>
    </row>
    <row r="1690" spans="1:23" ht="5.0999999999999996" customHeight="1" x14ac:dyDescent="0.2">
      <c r="C1690" s="403"/>
      <c r="D1690" s="404"/>
      <c r="E1690" s="508"/>
      <c r="F1690" s="508"/>
      <c r="G1690" s="508"/>
      <c r="H1690" s="508"/>
      <c r="I1690" s="508"/>
      <c r="J1690" s="508"/>
      <c r="K1690" s="508"/>
      <c r="L1690" s="508"/>
      <c r="M1690" s="508"/>
      <c r="N1690" s="509"/>
      <c r="P1690" s="301"/>
      <c r="R1690" s="306"/>
      <c r="V1690" s="306"/>
      <c r="W1690" s="304"/>
    </row>
    <row r="1691" spans="1:23" ht="12.75" customHeight="1" x14ac:dyDescent="0.2">
      <c r="C1691" s="403"/>
      <c r="D1691" s="404"/>
      <c r="E1691" s="404"/>
      <c r="F1691" s="1013" t="str">
        <f>Translations!$B$257</f>
        <v>Description of the methodology applied</v>
      </c>
      <c r="G1691" s="1013"/>
      <c r="H1691" s="1013"/>
      <c r="I1691" s="1013"/>
      <c r="J1691" s="1013"/>
      <c r="K1691" s="1013"/>
      <c r="L1691" s="1013"/>
      <c r="M1691" s="1013"/>
      <c r="N1691" s="1014"/>
      <c r="P1691" s="301"/>
      <c r="R1691" s="306"/>
      <c r="V1691" s="306"/>
      <c r="W1691" s="304"/>
    </row>
    <row r="1692" spans="1:23" ht="5.0999999999999996" customHeight="1" x14ac:dyDescent="0.2">
      <c r="C1692" s="403"/>
      <c r="D1692" s="404"/>
      <c r="E1692" s="508"/>
      <c r="F1692" s="508"/>
      <c r="G1692" s="508"/>
      <c r="H1692" s="508"/>
      <c r="I1692" s="508"/>
      <c r="J1692" s="508"/>
      <c r="K1692" s="508"/>
      <c r="L1692" s="508"/>
      <c r="M1692" s="508"/>
      <c r="N1692" s="509"/>
      <c r="P1692" s="301"/>
      <c r="R1692" s="306"/>
      <c r="V1692" s="306"/>
      <c r="W1692" s="304"/>
    </row>
    <row r="1693" spans="1:23" ht="12.75" customHeight="1" x14ac:dyDescent="0.2">
      <c r="C1693" s="403"/>
      <c r="D1693" s="407"/>
      <c r="E1693" s="412"/>
      <c r="F1693" s="1026" t="str">
        <f>IF(I1531&lt;&gt;"",HYPERLINK("#" &amp; Q1693,EUConst_MsgDescription),"")</f>
        <v/>
      </c>
      <c r="G1693" s="1004"/>
      <c r="H1693" s="1004"/>
      <c r="I1693" s="1004"/>
      <c r="J1693" s="1004"/>
      <c r="K1693" s="1004"/>
      <c r="L1693" s="1004"/>
      <c r="M1693" s="1004"/>
      <c r="N1693" s="1005"/>
      <c r="P1693" s="26" t="s">
        <v>481</v>
      </c>
      <c r="Q1693" s="477" t="str">
        <f>"#"&amp;ADDRESS(ROW($C$10),COLUMN($C$10))</f>
        <v>#$C$10</v>
      </c>
      <c r="W1693" s="304"/>
    </row>
    <row r="1694" spans="1:23" ht="5.0999999999999996" customHeight="1" x14ac:dyDescent="0.2">
      <c r="C1694" s="403"/>
      <c r="D1694" s="407"/>
      <c r="E1694" s="413"/>
      <c r="F1694" s="1027"/>
      <c r="G1694" s="1027"/>
      <c r="H1694" s="1027"/>
      <c r="I1694" s="1027"/>
      <c r="J1694" s="1027"/>
      <c r="K1694" s="1027"/>
      <c r="L1694" s="1027"/>
      <c r="M1694" s="1027"/>
      <c r="N1694" s="1028"/>
      <c r="P1694" s="301"/>
      <c r="W1694" s="304"/>
    </row>
    <row r="1695" spans="1:23" ht="50.1" customHeight="1" thickBot="1" x14ac:dyDescent="0.25">
      <c r="C1695" s="403"/>
      <c r="D1695" s="404"/>
      <c r="E1695" s="404"/>
      <c r="F1695" s="994"/>
      <c r="G1695" s="995"/>
      <c r="H1695" s="995"/>
      <c r="I1695" s="995"/>
      <c r="J1695" s="995"/>
      <c r="K1695" s="995"/>
      <c r="L1695" s="995"/>
      <c r="M1695" s="995"/>
      <c r="N1695" s="996"/>
      <c r="P1695" s="301"/>
      <c r="R1695" s="306"/>
      <c r="V1695" s="306"/>
      <c r="W1695" s="323" t="b">
        <f>OR(W1689,AND(M1689&lt;&gt;"",M1689=FALSE))</f>
        <v>0</v>
      </c>
    </row>
    <row r="1696" spans="1:23" ht="5.0999999999999996" customHeight="1" x14ac:dyDescent="0.2">
      <c r="C1696" s="403"/>
      <c r="D1696" s="407"/>
      <c r="E1696" s="404"/>
      <c r="F1696" s="404"/>
      <c r="G1696" s="404"/>
      <c r="H1696" s="404"/>
      <c r="I1696" s="404"/>
      <c r="J1696" s="404"/>
      <c r="K1696" s="404"/>
      <c r="L1696" s="404"/>
      <c r="M1696" s="404"/>
      <c r="N1696" s="405"/>
    </row>
    <row r="1697" spans="3:23" s="294" customFormat="1" ht="5.0999999999999996" customHeight="1" x14ac:dyDescent="0.2">
      <c r="C1697" s="400"/>
      <c r="D1697" s="416"/>
      <c r="E1697" s="401"/>
      <c r="F1697" s="401"/>
      <c r="G1697" s="401"/>
      <c r="H1697" s="401"/>
      <c r="I1697" s="401"/>
      <c r="J1697" s="401"/>
      <c r="K1697" s="401"/>
      <c r="L1697" s="401"/>
      <c r="M1697" s="401"/>
      <c r="N1697" s="402"/>
      <c r="O1697" s="40"/>
      <c r="P1697" s="295"/>
      <c r="Q1697" s="295"/>
      <c r="R1697" s="295"/>
      <c r="S1697" s="295"/>
      <c r="T1697" s="295"/>
      <c r="U1697" s="295"/>
      <c r="V1697" s="295"/>
      <c r="W1697" s="295"/>
    </row>
    <row r="1698" spans="3:23" s="294" customFormat="1" ht="12.75" customHeight="1" x14ac:dyDescent="0.2">
      <c r="C1698" s="403"/>
      <c r="D1698" s="406" t="s">
        <v>997</v>
      </c>
      <c r="E1698" s="1045" t="str">
        <f>Translations!$B$367</f>
        <v>Waste gas balance for this sub-installation</v>
      </c>
      <c r="F1698" s="1045"/>
      <c r="G1698" s="1045"/>
      <c r="H1698" s="1045"/>
      <c r="I1698" s="1045"/>
      <c r="J1698" s="1045"/>
      <c r="K1698" s="1045"/>
      <c r="L1698" s="1045"/>
      <c r="M1698" s="1045"/>
      <c r="N1698" s="1046"/>
      <c r="O1698" s="40"/>
      <c r="P1698" s="295"/>
      <c r="Q1698" s="295"/>
      <c r="R1698" s="295"/>
      <c r="S1698" s="295"/>
      <c r="T1698" s="295"/>
      <c r="U1698" s="295"/>
      <c r="V1698" s="295"/>
      <c r="W1698" s="295"/>
    </row>
    <row r="1699" spans="3:23" s="294" customFormat="1" ht="12.75" customHeight="1" x14ac:dyDescent="0.2">
      <c r="C1699" s="403"/>
      <c r="D1699" s="407" t="s">
        <v>152</v>
      </c>
      <c r="E1699" s="1047" t="str">
        <f>Translations!$B$370</f>
        <v>Are waste gases relevant for this sub-installation?</v>
      </c>
      <c r="F1699" s="1047"/>
      <c r="G1699" s="1047"/>
      <c r="H1699" s="1047"/>
      <c r="I1699" s="1047"/>
      <c r="J1699" s="1047"/>
      <c r="K1699" s="1047"/>
      <c r="L1699" s="1047"/>
      <c r="M1699" s="1048"/>
      <c r="N1699" s="1048"/>
      <c r="O1699" s="40"/>
      <c r="P1699" s="295"/>
      <c r="Q1699" s="295"/>
      <c r="R1699" s="295"/>
      <c r="S1699" s="295"/>
      <c r="T1699" s="295"/>
      <c r="U1699" s="295"/>
      <c r="V1699" s="295"/>
      <c r="W1699" s="295"/>
    </row>
    <row r="1700" spans="3:23" s="294" customFormat="1" ht="12.75" customHeight="1" x14ac:dyDescent="0.2">
      <c r="C1700" s="403"/>
      <c r="D1700" s="407"/>
      <c r="E1700" s="404"/>
      <c r="F1700" s="404"/>
      <c r="G1700" s="404"/>
      <c r="H1700" s="404"/>
      <c r="I1700" s="404"/>
      <c r="J1700" s="972" t="str">
        <f>IF(I1531="","",IF(AND(M1699&lt;&gt;"",M1699=FALSE),HYPERLINK(Q1700,EUconst_MsgGoOn),""))</f>
        <v/>
      </c>
      <c r="K1700" s="973"/>
      <c r="L1700" s="973"/>
      <c r="M1700" s="973"/>
      <c r="N1700" s="974"/>
      <c r="O1700" s="40"/>
      <c r="P1700" s="26" t="s">
        <v>481</v>
      </c>
      <c r="Q1700" s="477" t="str">
        <f>"#JUMP_F"&amp;P1531+1</f>
        <v>#JUMP_F9</v>
      </c>
      <c r="R1700" s="295"/>
      <c r="S1700" s="295"/>
      <c r="T1700" s="295"/>
      <c r="U1700" s="295"/>
      <c r="V1700" s="295"/>
      <c r="W1700" s="295"/>
    </row>
    <row r="1701" spans="3:23" s="294" customFormat="1" ht="5.0999999999999996" customHeight="1" x14ac:dyDescent="0.2">
      <c r="C1701" s="403"/>
      <c r="D1701" s="407"/>
      <c r="E1701" s="404"/>
      <c r="F1701" s="404"/>
      <c r="G1701" s="404"/>
      <c r="H1701" s="404"/>
      <c r="I1701" s="404"/>
      <c r="J1701" s="404"/>
      <c r="K1701" s="404"/>
      <c r="L1701" s="404"/>
      <c r="M1701" s="404"/>
      <c r="N1701" s="405"/>
      <c r="O1701" s="40"/>
      <c r="P1701" s="295"/>
      <c r="Q1701" s="295"/>
      <c r="R1701" s="295"/>
      <c r="S1701" s="295"/>
      <c r="T1701" s="295"/>
      <c r="U1701" s="295"/>
      <c r="V1701" s="295"/>
      <c r="W1701" s="295"/>
    </row>
    <row r="1702" spans="3:23" s="294" customFormat="1" ht="12.75" customHeight="1" x14ac:dyDescent="0.2">
      <c r="C1702" s="403"/>
      <c r="D1702" s="407" t="s">
        <v>153</v>
      </c>
      <c r="E1702" s="1047" t="str">
        <f>Translations!$B$249</f>
        <v>Information on the methodology applied</v>
      </c>
      <c r="F1702" s="1047"/>
      <c r="G1702" s="1047"/>
      <c r="H1702" s="1047"/>
      <c r="I1702" s="1047"/>
      <c r="J1702" s="1047"/>
      <c r="K1702" s="1047"/>
      <c r="L1702" s="1047"/>
      <c r="M1702" s="1047"/>
      <c r="N1702" s="1049"/>
      <c r="O1702" s="40"/>
      <c r="P1702" s="295"/>
      <c r="Q1702" s="295"/>
      <c r="R1702" s="295"/>
      <c r="S1702" s="295"/>
      <c r="T1702" s="295"/>
      <c r="U1702" s="295"/>
      <c r="V1702" s="295"/>
      <c r="W1702" s="295"/>
    </row>
    <row r="1703" spans="3:23" s="294" customFormat="1" ht="25.5" customHeight="1" thickBot="1" x14ac:dyDescent="0.25">
      <c r="C1703" s="403"/>
      <c r="D1703" s="404"/>
      <c r="E1703" s="404"/>
      <c r="F1703" s="426"/>
      <c r="G1703" s="404"/>
      <c r="H1703" s="404"/>
      <c r="I1703" s="1044" t="str">
        <f>Translations!$B$254</f>
        <v>Data source</v>
      </c>
      <c r="J1703" s="1044"/>
      <c r="K1703" s="1044" t="str">
        <f>Translations!$B$255</f>
        <v>Other data source (if applicable)</v>
      </c>
      <c r="L1703" s="1044"/>
      <c r="M1703" s="1044" t="str">
        <f>Translations!$B$255</f>
        <v>Other data source (if applicable)</v>
      </c>
      <c r="N1703" s="1044"/>
      <c r="O1703" s="40"/>
      <c r="P1703" s="295"/>
      <c r="Q1703" s="295"/>
      <c r="R1703" s="295"/>
      <c r="S1703" s="295"/>
      <c r="T1703" s="295"/>
      <c r="U1703" s="295"/>
      <c r="V1703" s="295"/>
      <c r="W1703" s="295" t="s">
        <v>457</v>
      </c>
    </row>
    <row r="1704" spans="3:23" s="294" customFormat="1" ht="12.75" customHeight="1" x14ac:dyDescent="0.2">
      <c r="C1704" s="403"/>
      <c r="D1704" s="407"/>
      <c r="E1704" s="412" t="s">
        <v>908</v>
      </c>
      <c r="F1704" s="1030" t="str">
        <f>Translations!$B$374</f>
        <v>Waste gases produced</v>
      </c>
      <c r="G1704" s="1030"/>
      <c r="H1704" s="1031"/>
      <c r="I1704" s="1032"/>
      <c r="J1704" s="1033"/>
      <c r="K1704" s="1034"/>
      <c r="L1704" s="1035"/>
      <c r="M1704" s="1034"/>
      <c r="N1704" s="1036"/>
      <c r="O1704" s="40"/>
      <c r="P1704" s="295"/>
      <c r="Q1704" s="295"/>
      <c r="R1704" s="295"/>
      <c r="S1704" s="295"/>
      <c r="T1704" s="295"/>
      <c r="U1704" s="295"/>
      <c r="V1704" s="295"/>
      <c r="W1704" s="302" t="b">
        <f>AND(M1699&lt;&gt;"",M1699=FALSE)</f>
        <v>0</v>
      </c>
    </row>
    <row r="1705" spans="3:23" s="294" customFormat="1" ht="12.75" customHeight="1" x14ac:dyDescent="0.2">
      <c r="C1705" s="403"/>
      <c r="D1705" s="407"/>
      <c r="E1705" s="412" t="s">
        <v>909</v>
      </c>
      <c r="F1705" s="1037" t="str">
        <f>Translations!$B$256</f>
        <v>Energy content</v>
      </c>
      <c r="G1705" s="1037"/>
      <c r="H1705" s="1038"/>
      <c r="I1705" s="1039"/>
      <c r="J1705" s="1040"/>
      <c r="K1705" s="1041"/>
      <c r="L1705" s="1042"/>
      <c r="M1705" s="1041"/>
      <c r="N1705" s="1043"/>
      <c r="O1705" s="40"/>
      <c r="P1705" s="295"/>
      <c r="Q1705" s="295"/>
      <c r="R1705" s="295"/>
      <c r="S1705" s="295"/>
      <c r="T1705" s="295"/>
      <c r="U1705" s="295"/>
      <c r="V1705" s="295"/>
      <c r="W1705" s="303" t="b">
        <f>W1704</f>
        <v>0</v>
      </c>
    </row>
    <row r="1706" spans="3:23" s="294" customFormat="1" ht="12.75" customHeight="1" x14ac:dyDescent="0.2">
      <c r="C1706" s="403"/>
      <c r="D1706" s="407"/>
      <c r="E1706" s="412" t="s">
        <v>910</v>
      </c>
      <c r="F1706" s="1019" t="str">
        <f>Translations!$B$375</f>
        <v>Emission factor</v>
      </c>
      <c r="G1706" s="1019"/>
      <c r="H1706" s="1020"/>
      <c r="I1706" s="1021"/>
      <c r="J1706" s="1022"/>
      <c r="K1706" s="1023"/>
      <c r="L1706" s="1024"/>
      <c r="M1706" s="1023"/>
      <c r="N1706" s="1025"/>
      <c r="O1706" s="40"/>
      <c r="P1706" s="295"/>
      <c r="Q1706" s="295"/>
      <c r="R1706" s="295"/>
      <c r="S1706" s="295"/>
      <c r="T1706" s="295"/>
      <c r="U1706" s="295"/>
      <c r="V1706" s="295"/>
      <c r="W1706" s="303" t="b">
        <f>W1705</f>
        <v>0</v>
      </c>
    </row>
    <row r="1707" spans="3:23" s="294" customFormat="1" ht="12.75" customHeight="1" x14ac:dyDescent="0.2">
      <c r="C1707" s="403"/>
      <c r="D1707" s="407"/>
      <c r="E1707" s="412" t="s">
        <v>911</v>
      </c>
      <c r="F1707" s="1030" t="str">
        <f>Translations!$B$376</f>
        <v>Waste gases consumed</v>
      </c>
      <c r="G1707" s="1030"/>
      <c r="H1707" s="1031"/>
      <c r="I1707" s="1032"/>
      <c r="J1707" s="1033"/>
      <c r="K1707" s="1034"/>
      <c r="L1707" s="1035"/>
      <c r="M1707" s="1034"/>
      <c r="N1707" s="1036"/>
      <c r="O1707" s="40"/>
      <c r="P1707" s="295"/>
      <c r="Q1707" s="295"/>
      <c r="R1707" s="295"/>
      <c r="S1707" s="295"/>
      <c r="T1707" s="295"/>
      <c r="U1707" s="295"/>
      <c r="V1707" s="295"/>
      <c r="W1707" s="303" t="b">
        <f t="shared" ref="W1707:W1718" si="7">W1706</f>
        <v>0</v>
      </c>
    </row>
    <row r="1708" spans="3:23" s="294" customFormat="1" ht="12.75" customHeight="1" x14ac:dyDescent="0.2">
      <c r="C1708" s="403"/>
      <c r="D1708" s="407"/>
      <c r="E1708" s="412" t="s">
        <v>912</v>
      </c>
      <c r="F1708" s="1037" t="str">
        <f>Translations!$B$256</f>
        <v>Energy content</v>
      </c>
      <c r="G1708" s="1037"/>
      <c r="H1708" s="1038"/>
      <c r="I1708" s="1039"/>
      <c r="J1708" s="1040"/>
      <c r="K1708" s="1041"/>
      <c r="L1708" s="1042"/>
      <c r="M1708" s="1041"/>
      <c r="N1708" s="1043"/>
      <c r="O1708" s="40"/>
      <c r="P1708" s="295"/>
      <c r="Q1708" s="295"/>
      <c r="R1708" s="295"/>
      <c r="S1708" s="295"/>
      <c r="T1708" s="295"/>
      <c r="U1708" s="295"/>
      <c r="V1708" s="295"/>
      <c r="W1708" s="303" t="b">
        <f t="shared" si="7"/>
        <v>0</v>
      </c>
    </row>
    <row r="1709" spans="3:23" s="294" customFormat="1" ht="12.75" customHeight="1" x14ac:dyDescent="0.2">
      <c r="C1709" s="403"/>
      <c r="D1709" s="407"/>
      <c r="E1709" s="412" t="s">
        <v>913</v>
      </c>
      <c r="F1709" s="1019" t="str">
        <f>Translations!$B$375</f>
        <v>Emission factor</v>
      </c>
      <c r="G1709" s="1019"/>
      <c r="H1709" s="1020"/>
      <c r="I1709" s="1021"/>
      <c r="J1709" s="1022"/>
      <c r="K1709" s="1023"/>
      <c r="L1709" s="1024"/>
      <c r="M1709" s="1023"/>
      <c r="N1709" s="1025"/>
      <c r="O1709" s="40"/>
      <c r="P1709" s="295"/>
      <c r="Q1709" s="295"/>
      <c r="R1709" s="295"/>
      <c r="S1709" s="295"/>
      <c r="T1709" s="295"/>
      <c r="U1709" s="295"/>
      <c r="V1709" s="295"/>
      <c r="W1709" s="303" t="b">
        <f t="shared" si="7"/>
        <v>0</v>
      </c>
    </row>
    <row r="1710" spans="3:23" s="294" customFormat="1" ht="12.75" customHeight="1" x14ac:dyDescent="0.2">
      <c r="C1710" s="403"/>
      <c r="D1710" s="407"/>
      <c r="E1710" s="412" t="s">
        <v>914</v>
      </c>
      <c r="F1710" s="1030" t="str">
        <f>Translations!$B$377</f>
        <v>Waste gases flared (not safety flaring)</v>
      </c>
      <c r="G1710" s="1030"/>
      <c r="H1710" s="1031"/>
      <c r="I1710" s="1032"/>
      <c r="J1710" s="1033"/>
      <c r="K1710" s="1034"/>
      <c r="L1710" s="1035"/>
      <c r="M1710" s="1034"/>
      <c r="N1710" s="1036"/>
      <c r="O1710" s="40"/>
      <c r="P1710" s="295"/>
      <c r="Q1710" s="295"/>
      <c r="R1710" s="295"/>
      <c r="S1710" s="295"/>
      <c r="T1710" s="295"/>
      <c r="U1710" s="295"/>
      <c r="V1710" s="295"/>
      <c r="W1710" s="303" t="b">
        <f t="shared" si="7"/>
        <v>0</v>
      </c>
    </row>
    <row r="1711" spans="3:23" s="294" customFormat="1" ht="12.75" customHeight="1" x14ac:dyDescent="0.2">
      <c r="C1711" s="403"/>
      <c r="D1711" s="407"/>
      <c r="E1711" s="412" t="s">
        <v>915</v>
      </c>
      <c r="F1711" s="1037" t="str">
        <f>Translations!$B$256</f>
        <v>Energy content</v>
      </c>
      <c r="G1711" s="1037"/>
      <c r="H1711" s="1038"/>
      <c r="I1711" s="1039"/>
      <c r="J1711" s="1040"/>
      <c r="K1711" s="1041"/>
      <c r="L1711" s="1042"/>
      <c r="M1711" s="1041"/>
      <c r="N1711" s="1043"/>
      <c r="O1711" s="40"/>
      <c r="P1711" s="295"/>
      <c r="Q1711" s="295"/>
      <c r="R1711" s="295"/>
      <c r="S1711" s="295"/>
      <c r="T1711" s="295"/>
      <c r="U1711" s="295"/>
      <c r="V1711" s="295"/>
      <c r="W1711" s="303" t="b">
        <f t="shared" si="7"/>
        <v>0</v>
      </c>
    </row>
    <row r="1712" spans="3:23" s="294" customFormat="1" ht="12.75" customHeight="1" x14ac:dyDescent="0.2">
      <c r="C1712" s="403"/>
      <c r="D1712" s="407"/>
      <c r="E1712" s="412" t="s">
        <v>916</v>
      </c>
      <c r="F1712" s="1019" t="str">
        <f>Translations!$B$375</f>
        <v>Emission factor</v>
      </c>
      <c r="G1712" s="1019"/>
      <c r="H1712" s="1020"/>
      <c r="I1712" s="1021"/>
      <c r="J1712" s="1022"/>
      <c r="K1712" s="1023"/>
      <c r="L1712" s="1024"/>
      <c r="M1712" s="1023"/>
      <c r="N1712" s="1025"/>
      <c r="O1712" s="40"/>
      <c r="P1712" s="295"/>
      <c r="Q1712" s="295"/>
      <c r="R1712" s="295"/>
      <c r="S1712" s="295"/>
      <c r="T1712" s="295"/>
      <c r="U1712" s="295"/>
      <c r="V1712" s="295"/>
      <c r="W1712" s="303" t="b">
        <f t="shared" si="7"/>
        <v>0</v>
      </c>
    </row>
    <row r="1713" spans="3:23" s="294" customFormat="1" ht="12.75" customHeight="1" x14ac:dyDescent="0.2">
      <c r="C1713" s="403"/>
      <c r="D1713" s="407"/>
      <c r="E1713" s="412" t="s">
        <v>917</v>
      </c>
      <c r="F1713" s="1030" t="str">
        <f>Translations!$B$378</f>
        <v>Waste gases imported</v>
      </c>
      <c r="G1713" s="1030"/>
      <c r="H1713" s="1031"/>
      <c r="I1713" s="1032"/>
      <c r="J1713" s="1033"/>
      <c r="K1713" s="1034"/>
      <c r="L1713" s="1035"/>
      <c r="M1713" s="1034"/>
      <c r="N1713" s="1036"/>
      <c r="O1713" s="40"/>
      <c r="P1713" s="295"/>
      <c r="Q1713" s="295"/>
      <c r="R1713" s="295"/>
      <c r="S1713" s="295"/>
      <c r="T1713" s="295"/>
      <c r="U1713" s="295"/>
      <c r="V1713" s="295"/>
      <c r="W1713" s="303" t="b">
        <f t="shared" si="7"/>
        <v>0</v>
      </c>
    </row>
    <row r="1714" spans="3:23" s="294" customFormat="1" ht="12.75" customHeight="1" x14ac:dyDescent="0.2">
      <c r="C1714" s="403"/>
      <c r="D1714" s="407"/>
      <c r="E1714" s="412" t="s">
        <v>918</v>
      </c>
      <c r="F1714" s="1037" t="str">
        <f>Translations!$B$256</f>
        <v>Energy content</v>
      </c>
      <c r="G1714" s="1037"/>
      <c r="H1714" s="1038"/>
      <c r="I1714" s="1039"/>
      <c r="J1714" s="1040"/>
      <c r="K1714" s="1041"/>
      <c r="L1714" s="1042"/>
      <c r="M1714" s="1041"/>
      <c r="N1714" s="1043"/>
      <c r="O1714" s="40"/>
      <c r="P1714" s="295"/>
      <c r="Q1714" s="295"/>
      <c r="R1714" s="295"/>
      <c r="S1714" s="295"/>
      <c r="T1714" s="295"/>
      <c r="U1714" s="295"/>
      <c r="V1714" s="295"/>
      <c r="W1714" s="303" t="b">
        <f t="shared" si="7"/>
        <v>0</v>
      </c>
    </row>
    <row r="1715" spans="3:23" s="294" customFormat="1" ht="12.75" customHeight="1" x14ac:dyDescent="0.2">
      <c r="C1715" s="403"/>
      <c r="D1715" s="407"/>
      <c r="E1715" s="412" t="s">
        <v>919</v>
      </c>
      <c r="F1715" s="1019" t="str">
        <f>Translations!$B$375</f>
        <v>Emission factor</v>
      </c>
      <c r="G1715" s="1019"/>
      <c r="H1715" s="1020"/>
      <c r="I1715" s="1021"/>
      <c r="J1715" s="1022"/>
      <c r="K1715" s="1023"/>
      <c r="L1715" s="1024"/>
      <c r="M1715" s="1023"/>
      <c r="N1715" s="1025"/>
      <c r="O1715" s="40"/>
      <c r="P1715" s="295"/>
      <c r="Q1715" s="295"/>
      <c r="R1715" s="295"/>
      <c r="S1715" s="295"/>
      <c r="T1715" s="295"/>
      <c r="U1715" s="295"/>
      <c r="V1715" s="295"/>
      <c r="W1715" s="303" t="b">
        <f t="shared" si="7"/>
        <v>0</v>
      </c>
    </row>
    <row r="1716" spans="3:23" s="294" customFormat="1" ht="12.75" customHeight="1" x14ac:dyDescent="0.2">
      <c r="C1716" s="403"/>
      <c r="D1716" s="407"/>
      <c r="E1716" s="412" t="s">
        <v>920</v>
      </c>
      <c r="F1716" s="1030" t="str">
        <f>Translations!$B$379</f>
        <v>Waste gases exported</v>
      </c>
      <c r="G1716" s="1030"/>
      <c r="H1716" s="1031"/>
      <c r="I1716" s="1032"/>
      <c r="J1716" s="1033"/>
      <c r="K1716" s="1034"/>
      <c r="L1716" s="1035"/>
      <c r="M1716" s="1034"/>
      <c r="N1716" s="1036"/>
      <c r="O1716" s="40"/>
      <c r="P1716" s="295"/>
      <c r="Q1716" s="295"/>
      <c r="R1716" s="295"/>
      <c r="S1716" s="295"/>
      <c r="T1716" s="295"/>
      <c r="U1716" s="295"/>
      <c r="V1716" s="295"/>
      <c r="W1716" s="303" t="b">
        <f t="shared" si="7"/>
        <v>0</v>
      </c>
    </row>
    <row r="1717" spans="3:23" s="294" customFormat="1" ht="12.75" customHeight="1" x14ac:dyDescent="0.2">
      <c r="C1717" s="403"/>
      <c r="D1717" s="407"/>
      <c r="E1717" s="412" t="s">
        <v>921</v>
      </c>
      <c r="F1717" s="1037" t="str">
        <f>Translations!$B$256</f>
        <v>Energy content</v>
      </c>
      <c r="G1717" s="1037"/>
      <c r="H1717" s="1038"/>
      <c r="I1717" s="1039"/>
      <c r="J1717" s="1040"/>
      <c r="K1717" s="1041"/>
      <c r="L1717" s="1042"/>
      <c r="M1717" s="1041"/>
      <c r="N1717" s="1043"/>
      <c r="O1717" s="40"/>
      <c r="P1717" s="295"/>
      <c r="Q1717" s="295"/>
      <c r="R1717" s="295"/>
      <c r="S1717" s="295"/>
      <c r="T1717" s="295"/>
      <c r="U1717" s="295"/>
      <c r="V1717" s="295"/>
      <c r="W1717" s="303" t="b">
        <f t="shared" si="7"/>
        <v>0</v>
      </c>
    </row>
    <row r="1718" spans="3:23" s="294" customFormat="1" ht="12.75" customHeight="1" x14ac:dyDescent="0.2">
      <c r="C1718" s="403"/>
      <c r="D1718" s="407"/>
      <c r="E1718" s="412" t="s">
        <v>922</v>
      </c>
      <c r="F1718" s="1019" t="str">
        <f>Translations!$B$375</f>
        <v>Emission factor</v>
      </c>
      <c r="G1718" s="1019"/>
      <c r="H1718" s="1020"/>
      <c r="I1718" s="1021"/>
      <c r="J1718" s="1022"/>
      <c r="K1718" s="1023"/>
      <c r="L1718" s="1024"/>
      <c r="M1718" s="1023"/>
      <c r="N1718" s="1025"/>
      <c r="O1718" s="40"/>
      <c r="P1718" s="295"/>
      <c r="Q1718" s="295"/>
      <c r="R1718" s="295"/>
      <c r="S1718" s="295"/>
      <c r="T1718" s="295"/>
      <c r="U1718" s="295"/>
      <c r="V1718" s="295"/>
      <c r="W1718" s="303" t="b">
        <f t="shared" si="7"/>
        <v>0</v>
      </c>
    </row>
    <row r="1719" spans="3:23" s="294" customFormat="1" ht="5.0999999999999996" customHeight="1" x14ac:dyDescent="0.2">
      <c r="C1719" s="403"/>
      <c r="D1719" s="407"/>
      <c r="E1719" s="404"/>
      <c r="F1719" s="404"/>
      <c r="G1719" s="404"/>
      <c r="H1719" s="404"/>
      <c r="I1719" s="404"/>
      <c r="J1719" s="404"/>
      <c r="K1719" s="404"/>
      <c r="L1719" s="404"/>
      <c r="M1719" s="404"/>
      <c r="N1719" s="405"/>
      <c r="O1719" s="40"/>
      <c r="P1719" s="295"/>
      <c r="Q1719" s="295"/>
      <c r="R1719" s="295"/>
      <c r="S1719" s="295"/>
      <c r="T1719" s="295"/>
      <c r="U1719" s="295"/>
      <c r="V1719" s="295"/>
      <c r="W1719" s="320"/>
    </row>
    <row r="1720" spans="3:23" s="294" customFormat="1" ht="12.75" customHeight="1" x14ac:dyDescent="0.2">
      <c r="C1720" s="403"/>
      <c r="D1720" s="407"/>
      <c r="E1720" s="412" t="s">
        <v>923</v>
      </c>
      <c r="F1720" s="1013" t="str">
        <f>Translations!$B$257</f>
        <v>Description of the methodology applied</v>
      </c>
      <c r="G1720" s="1013"/>
      <c r="H1720" s="1013"/>
      <c r="I1720" s="1013"/>
      <c r="J1720" s="1013"/>
      <c r="K1720" s="1013"/>
      <c r="L1720" s="1013"/>
      <c r="M1720" s="1013"/>
      <c r="N1720" s="1014"/>
      <c r="O1720" s="40"/>
      <c r="P1720" s="295"/>
      <c r="Q1720" s="295"/>
      <c r="R1720" s="295"/>
      <c r="S1720" s="295"/>
      <c r="T1720" s="295"/>
      <c r="U1720" s="295"/>
      <c r="V1720" s="295"/>
      <c r="W1720" s="304"/>
    </row>
    <row r="1721" spans="3:23" s="294" customFormat="1" ht="5.0999999999999996" customHeight="1" x14ac:dyDescent="0.2">
      <c r="C1721" s="403"/>
      <c r="D1721" s="404"/>
      <c r="E1721" s="408"/>
      <c r="F1721" s="423"/>
      <c r="G1721" s="424"/>
      <c r="H1721" s="424"/>
      <c r="I1721" s="424"/>
      <c r="J1721" s="424"/>
      <c r="K1721" s="424"/>
      <c r="L1721" s="424"/>
      <c r="M1721" s="424"/>
      <c r="N1721" s="425"/>
      <c r="O1721" s="40"/>
      <c r="P1721" s="295"/>
      <c r="Q1721" s="295"/>
      <c r="R1721" s="295"/>
      <c r="S1721" s="295"/>
      <c r="T1721" s="295"/>
      <c r="U1721" s="295"/>
      <c r="V1721" s="295"/>
      <c r="W1721" s="304"/>
    </row>
    <row r="1722" spans="3:23" s="294" customFormat="1" ht="12.75" customHeight="1" x14ac:dyDescent="0.2">
      <c r="C1722" s="403"/>
      <c r="D1722" s="407"/>
      <c r="E1722" s="412"/>
      <c r="F1722" s="1026" t="str">
        <f>IF(I1531&lt;&gt;"",HYPERLINK("#" &amp; Q1722,EUConst_MsgDescription),"")</f>
        <v/>
      </c>
      <c r="G1722" s="1004"/>
      <c r="H1722" s="1004"/>
      <c r="I1722" s="1004"/>
      <c r="J1722" s="1004"/>
      <c r="K1722" s="1004"/>
      <c r="L1722" s="1004"/>
      <c r="M1722" s="1004"/>
      <c r="N1722" s="1005"/>
      <c r="O1722" s="40"/>
      <c r="P1722" s="26" t="s">
        <v>481</v>
      </c>
      <c r="Q1722" s="477" t="str">
        <f>"#"&amp;ADDRESS(ROW($C$10),COLUMN($C$10))</f>
        <v>#$C$10</v>
      </c>
      <c r="R1722" s="295"/>
      <c r="S1722" s="295"/>
      <c r="T1722" s="295"/>
      <c r="U1722" s="295"/>
      <c r="V1722" s="295"/>
      <c r="W1722" s="304"/>
    </row>
    <row r="1723" spans="3:23" s="294" customFormat="1" ht="5.0999999999999996" customHeight="1" x14ac:dyDescent="0.2">
      <c r="C1723" s="403"/>
      <c r="D1723" s="407"/>
      <c r="E1723" s="413"/>
      <c r="F1723" s="1027"/>
      <c r="G1723" s="1027"/>
      <c r="H1723" s="1027"/>
      <c r="I1723" s="1027"/>
      <c r="J1723" s="1027"/>
      <c r="K1723" s="1027"/>
      <c r="L1723" s="1027"/>
      <c r="M1723" s="1027"/>
      <c r="N1723" s="1028"/>
      <c r="O1723" s="40"/>
      <c r="P1723" s="301"/>
      <c r="Q1723" s="295"/>
      <c r="R1723" s="295"/>
      <c r="S1723" s="295"/>
      <c r="T1723" s="295"/>
      <c r="U1723" s="295"/>
      <c r="V1723" s="295"/>
      <c r="W1723" s="304"/>
    </row>
    <row r="1724" spans="3:23" s="294" customFormat="1" ht="50.1" customHeight="1" x14ac:dyDescent="0.2">
      <c r="C1724" s="403"/>
      <c r="D1724" s="413"/>
      <c r="E1724" s="413"/>
      <c r="F1724" s="994"/>
      <c r="G1724" s="995"/>
      <c r="H1724" s="995"/>
      <c r="I1724" s="995"/>
      <c r="J1724" s="995"/>
      <c r="K1724" s="995"/>
      <c r="L1724" s="995"/>
      <c r="M1724" s="995"/>
      <c r="N1724" s="996"/>
      <c r="O1724" s="40"/>
      <c r="P1724" s="295"/>
      <c r="Q1724" s="295"/>
      <c r="R1724" s="295"/>
      <c r="S1724" s="295"/>
      <c r="T1724" s="295"/>
      <c r="U1724" s="295"/>
      <c r="V1724" s="295"/>
      <c r="W1724" s="303" t="b">
        <f>W1706</f>
        <v>0</v>
      </c>
    </row>
    <row r="1725" spans="3:23" s="294" customFormat="1" ht="5.0999999999999996" customHeight="1" x14ac:dyDescent="0.2">
      <c r="C1725" s="403"/>
      <c r="D1725" s="407"/>
      <c r="E1725" s="404"/>
      <c r="F1725" s="404"/>
      <c r="G1725" s="404"/>
      <c r="H1725" s="404"/>
      <c r="I1725" s="404"/>
      <c r="J1725" s="404"/>
      <c r="K1725" s="404"/>
      <c r="L1725" s="404"/>
      <c r="M1725" s="404"/>
      <c r="N1725" s="405"/>
      <c r="O1725" s="40"/>
      <c r="P1725" s="295"/>
      <c r="Q1725" s="295"/>
      <c r="R1725" s="295"/>
      <c r="S1725" s="295"/>
      <c r="T1725" s="295"/>
      <c r="U1725" s="295"/>
      <c r="V1725" s="295"/>
      <c r="W1725" s="303"/>
    </row>
    <row r="1726" spans="3:23" s="294" customFormat="1" ht="12.75" customHeight="1" x14ac:dyDescent="0.2">
      <c r="C1726" s="403"/>
      <c r="D1726" s="407"/>
      <c r="E1726" s="412"/>
      <c r="F1726" s="1029" t="str">
        <f>Translations!$B$210</f>
        <v>Reference to external files, if relevant</v>
      </c>
      <c r="G1726" s="1029"/>
      <c r="H1726" s="1029"/>
      <c r="I1726" s="1029"/>
      <c r="J1726" s="1029"/>
      <c r="K1726" s="934"/>
      <c r="L1726" s="934"/>
      <c r="M1726" s="934"/>
      <c r="N1726" s="934"/>
      <c r="O1726" s="40"/>
      <c r="P1726" s="295"/>
      <c r="Q1726" s="295"/>
      <c r="R1726" s="295"/>
      <c r="S1726" s="295"/>
      <c r="T1726" s="295"/>
      <c r="U1726" s="295"/>
      <c r="V1726" s="295"/>
      <c r="W1726" s="303" t="b">
        <f>W1724</f>
        <v>0</v>
      </c>
    </row>
    <row r="1727" spans="3:23" s="294" customFormat="1" ht="5.0999999999999996" customHeight="1" x14ac:dyDescent="0.2">
      <c r="C1727" s="403"/>
      <c r="D1727" s="407"/>
      <c r="E1727" s="404"/>
      <c r="F1727" s="404"/>
      <c r="G1727" s="404"/>
      <c r="H1727" s="404"/>
      <c r="I1727" s="404"/>
      <c r="J1727" s="404"/>
      <c r="K1727" s="404"/>
      <c r="L1727" s="404"/>
      <c r="M1727" s="404"/>
      <c r="N1727" s="405"/>
      <c r="O1727" s="40"/>
      <c r="P1727" s="295"/>
      <c r="Q1727" s="295"/>
      <c r="R1727" s="295"/>
      <c r="S1727" s="295"/>
      <c r="T1727" s="295"/>
      <c r="U1727" s="295"/>
      <c r="V1727" s="295"/>
      <c r="W1727" s="324"/>
    </row>
    <row r="1728" spans="3:23" s="294" customFormat="1" ht="12.75" customHeight="1" x14ac:dyDescent="0.2">
      <c r="C1728" s="403"/>
      <c r="D1728" s="407" t="s">
        <v>154</v>
      </c>
      <c r="E1728" s="1011" t="str">
        <f>Translations!$B$258</f>
        <v>The hierarchical order has been followed?</v>
      </c>
      <c r="F1728" s="1011"/>
      <c r="G1728" s="1011"/>
      <c r="H1728" s="1012"/>
      <c r="I1728" s="312"/>
      <c r="J1728" s="418" t="str">
        <f>Translations!$B$259</f>
        <v xml:space="preserve"> If not, why?</v>
      </c>
      <c r="K1728" s="977"/>
      <c r="L1728" s="978"/>
      <c r="M1728" s="978"/>
      <c r="N1728" s="984"/>
      <c r="O1728" s="40"/>
      <c r="P1728" s="295"/>
      <c r="Q1728" s="295"/>
      <c r="R1728" s="295"/>
      <c r="S1728" s="295"/>
      <c r="T1728" s="295"/>
      <c r="U1728" s="295"/>
      <c r="V1728" s="325" t="b">
        <f>W1726</f>
        <v>0</v>
      </c>
      <c r="W1728" s="310" t="b">
        <f>OR(W1724,AND(I1728&lt;&gt;"",I1728=TRUE))</f>
        <v>0</v>
      </c>
    </row>
    <row r="1729" spans="1:26" ht="5.0999999999999996" customHeight="1" x14ac:dyDescent="0.2">
      <c r="C1729" s="403"/>
      <c r="D1729" s="404"/>
      <c r="E1729" s="508"/>
      <c r="F1729" s="508"/>
      <c r="G1729" s="508"/>
      <c r="H1729" s="508"/>
      <c r="I1729" s="508"/>
      <c r="J1729" s="508"/>
      <c r="K1729" s="508"/>
      <c r="L1729" s="508"/>
      <c r="M1729" s="508"/>
      <c r="N1729" s="509"/>
      <c r="W1729" s="320"/>
    </row>
    <row r="1730" spans="1:26" ht="12.75" customHeight="1" x14ac:dyDescent="0.2">
      <c r="C1730" s="403"/>
      <c r="D1730" s="421"/>
      <c r="E1730" s="421"/>
      <c r="F1730" s="1013" t="str">
        <f>Translations!$B$264</f>
        <v>Further details on any deviation from the hierarchy</v>
      </c>
      <c r="G1730" s="1013"/>
      <c r="H1730" s="1013"/>
      <c r="I1730" s="1013"/>
      <c r="J1730" s="1013"/>
      <c r="K1730" s="1013"/>
      <c r="L1730" s="1013"/>
      <c r="M1730" s="1013"/>
      <c r="N1730" s="1014"/>
      <c r="W1730" s="324"/>
    </row>
    <row r="1731" spans="1:26" ht="25.5" customHeight="1" thickBot="1" x14ac:dyDescent="0.25">
      <c r="C1731" s="403"/>
      <c r="D1731" s="421"/>
      <c r="E1731" s="421"/>
      <c r="F1731" s="994"/>
      <c r="G1731" s="995"/>
      <c r="H1731" s="995"/>
      <c r="I1731" s="995"/>
      <c r="J1731" s="995"/>
      <c r="K1731" s="995"/>
      <c r="L1731" s="995"/>
      <c r="M1731" s="995"/>
      <c r="N1731" s="996"/>
      <c r="W1731" s="326" t="b">
        <f>W1728</f>
        <v>0</v>
      </c>
    </row>
    <row r="1732" spans="1:26" s="23" customFormat="1" ht="12.75" x14ac:dyDescent="0.2">
      <c r="A1732" s="26"/>
      <c r="B1732" s="40"/>
      <c r="C1732" s="427"/>
      <c r="D1732" s="428"/>
      <c r="E1732" s="428"/>
      <c r="F1732" s="428"/>
      <c r="G1732" s="428"/>
      <c r="H1732" s="428"/>
      <c r="I1732" s="428"/>
      <c r="J1732" s="428"/>
      <c r="K1732" s="428"/>
      <c r="L1732" s="428"/>
      <c r="M1732" s="428"/>
      <c r="N1732" s="429"/>
      <c r="O1732" s="40"/>
      <c r="P1732" s="142" t="str">
        <f>IF(OR(P1531=1,AND(I1531&lt;&gt;"",COUNTIF(P1733:$P$2144,"PRINT")=0)),"PRINT","")</f>
        <v/>
      </c>
      <c r="Q1732" s="26" t="s">
        <v>631</v>
      </c>
      <c r="R1732" s="27"/>
      <c r="S1732" s="27"/>
      <c r="T1732" s="26"/>
      <c r="U1732" s="26"/>
      <c r="V1732" s="26"/>
      <c r="W1732" s="26"/>
    </row>
    <row r="1733" spans="1:26" s="23" customFormat="1" ht="15" thickBot="1" x14ac:dyDescent="0.25">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3">
      <c r="A1734" s="26"/>
      <c r="B1734" s="40"/>
      <c r="C1734" s="343"/>
      <c r="D1734" s="343"/>
      <c r="E1734" s="343"/>
      <c r="F1734" s="343"/>
      <c r="G1734" s="343"/>
      <c r="H1734" s="343"/>
      <c r="I1734" s="343"/>
      <c r="J1734" s="343"/>
      <c r="K1734" s="343"/>
      <c r="L1734" s="343"/>
      <c r="M1734" s="343"/>
      <c r="N1734" s="343"/>
      <c r="O1734" s="40"/>
      <c r="P1734" s="26"/>
      <c r="Q1734" s="26"/>
      <c r="R1734" s="27"/>
      <c r="S1734" s="27"/>
      <c r="T1734" s="26"/>
      <c r="U1734" s="26"/>
      <c r="V1734" s="26"/>
      <c r="W1734" s="26"/>
      <c r="X1734" s="294"/>
      <c r="Y1734" s="294"/>
      <c r="Z1734" s="294"/>
    </row>
    <row r="1735" spans="1:26" s="291" customFormat="1" ht="15" customHeight="1" thickBot="1" x14ac:dyDescent="0.25">
      <c r="A1735" s="288"/>
      <c r="B1735" s="189"/>
      <c r="C1735" s="289">
        <v>9</v>
      </c>
      <c r="D1735" s="1088" t="str">
        <f>Translations!$B$295</f>
        <v>Sub-installation with product benchmark:</v>
      </c>
      <c r="E1735" s="1089"/>
      <c r="F1735" s="1089"/>
      <c r="G1735" s="1089"/>
      <c r="H1735" s="1089"/>
      <c r="I1735" s="1090" t="str">
        <f>IF(INDEX(CNTR_SubInstListIsProdBM,$C1735),INDEX(CNTR_SubInstListNames,$C1735),"")</f>
        <v/>
      </c>
      <c r="J1735" s="1091"/>
      <c r="K1735" s="1091"/>
      <c r="L1735" s="1091"/>
      <c r="M1735" s="1091"/>
      <c r="N1735" s="1092"/>
      <c r="O1735" s="40"/>
      <c r="P1735" s="494">
        <f>P1531+1</f>
        <v>9</v>
      </c>
      <c r="Q1735" s="295"/>
      <c r="R1735" s="314"/>
      <c r="S1735" s="314"/>
      <c r="T1735" s="314"/>
      <c r="U1735" s="290"/>
      <c r="V1735" s="460" t="s">
        <v>935</v>
      </c>
      <c r="W1735" s="461" t="b">
        <f>AND(CNTR_ExistSubInstEntries,I1735="")</f>
        <v>0</v>
      </c>
    </row>
    <row r="1736" spans="1:26" ht="12.75" customHeight="1" thickBot="1" x14ac:dyDescent="0.25">
      <c r="C1736" s="286"/>
      <c r="D1736" s="287"/>
      <c r="E1736" s="1093" t="str">
        <f>Translations!$B$296</f>
        <v>The name of the product benchmark sub-installation is displayed automatically based in the inputs in sheet "C_InstallationDescription".</v>
      </c>
      <c r="F1736" s="1094"/>
      <c r="G1736" s="1094"/>
      <c r="H1736" s="1094"/>
      <c r="I1736" s="1094"/>
      <c r="J1736" s="1094"/>
      <c r="K1736" s="1094"/>
      <c r="L1736" s="1094"/>
      <c r="M1736" s="1094"/>
      <c r="N1736" s="1095"/>
    </row>
    <row r="1737" spans="1:26" ht="5.0999999999999996" customHeight="1" x14ac:dyDescent="0.2">
      <c r="C1737" s="344"/>
      <c r="D1737" s="345"/>
      <c r="E1737" s="345"/>
      <c r="F1737" s="345"/>
      <c r="G1737" s="345"/>
      <c r="H1737" s="345"/>
      <c r="I1737" s="345"/>
      <c r="J1737" s="345"/>
      <c r="K1737" s="345"/>
      <c r="L1737" s="345"/>
      <c r="M1737" s="345"/>
      <c r="N1737" s="346"/>
      <c r="P1737" s="185"/>
      <c r="Q1737" s="185"/>
      <c r="R1737" s="185"/>
      <c r="S1737" s="185"/>
      <c r="T1737" s="185"/>
      <c r="U1737" s="27"/>
      <c r="V1737" s="27"/>
      <c r="W1737" s="464"/>
    </row>
    <row r="1738" spans="1:26" ht="15" customHeight="1" x14ac:dyDescent="0.2">
      <c r="C1738" s="270"/>
      <c r="E1738" s="1009" t="str">
        <f>CONCATENATE(EUconst_MsgSeeFirst," (F.I.1)")</f>
        <v>Detailed instructions for data entries in this tool can be found at the first copy of this tool.  (F.I.1)</v>
      </c>
      <c r="F1738" s="1009"/>
      <c r="G1738" s="1009"/>
      <c r="H1738" s="1009"/>
      <c r="I1738" s="1009"/>
      <c r="J1738" s="1009"/>
      <c r="K1738" s="1009"/>
      <c r="L1738" s="1009"/>
      <c r="M1738" s="1009"/>
      <c r="N1738" s="271"/>
      <c r="P1738" s="185"/>
      <c r="Q1738" s="185"/>
      <c r="R1738" s="185"/>
      <c r="S1738" s="185"/>
      <c r="T1738" s="185"/>
      <c r="U1738" s="27"/>
      <c r="V1738" s="27"/>
      <c r="W1738" s="464"/>
    </row>
    <row r="1739" spans="1:26" ht="5.0999999999999996" customHeight="1" x14ac:dyDescent="0.2">
      <c r="C1739" s="270"/>
      <c r="N1739" s="271"/>
      <c r="P1739" s="185"/>
      <c r="Q1739" s="185"/>
      <c r="R1739" s="185"/>
      <c r="S1739" s="185"/>
      <c r="T1739" s="185"/>
      <c r="U1739" s="27"/>
      <c r="V1739" s="27"/>
      <c r="W1739" s="464"/>
    </row>
    <row r="1740" spans="1:26" ht="12.75" customHeight="1" x14ac:dyDescent="0.2">
      <c r="C1740" s="270"/>
      <c r="D1740" s="24" t="s">
        <v>146</v>
      </c>
      <c r="E1740" s="919" t="str">
        <f>Translations!$B$297</f>
        <v>System boundaries of the sub-installation</v>
      </c>
      <c r="F1740" s="919"/>
      <c r="G1740" s="919"/>
      <c r="H1740" s="919"/>
      <c r="I1740" s="919"/>
      <c r="J1740" s="919"/>
      <c r="K1740" s="919"/>
      <c r="L1740" s="919"/>
      <c r="M1740" s="919"/>
      <c r="N1740" s="1087"/>
    </row>
    <row r="1741" spans="1:26" ht="5.0999999999999996" customHeight="1" x14ac:dyDescent="0.2">
      <c r="C1741" s="270"/>
      <c r="N1741" s="271"/>
    </row>
    <row r="1742" spans="1:26" ht="12.75" customHeight="1" x14ac:dyDescent="0.2">
      <c r="C1742" s="270"/>
      <c r="D1742" s="496" t="s">
        <v>152</v>
      </c>
      <c r="E1742" s="967" t="str">
        <f>Translations!$B$249</f>
        <v>Information on the methodology applied</v>
      </c>
      <c r="F1742" s="967"/>
      <c r="G1742" s="967"/>
      <c r="H1742" s="967"/>
      <c r="I1742" s="967"/>
      <c r="J1742" s="967"/>
      <c r="K1742" s="967"/>
      <c r="L1742" s="967"/>
      <c r="M1742" s="967"/>
      <c r="N1742" s="1072"/>
    </row>
    <row r="1743" spans="1:26" ht="5.0999999999999996" customHeight="1" x14ac:dyDescent="0.2">
      <c r="C1743" s="270"/>
      <c r="D1743" s="29"/>
      <c r="E1743" s="920"/>
      <c r="F1743" s="920"/>
      <c r="G1743" s="920"/>
      <c r="H1743" s="920"/>
      <c r="I1743" s="920"/>
      <c r="J1743" s="920"/>
      <c r="K1743" s="920"/>
      <c r="L1743" s="920"/>
      <c r="M1743" s="920"/>
      <c r="N1743" s="1015"/>
    </row>
    <row r="1744" spans="1:26" ht="50.1" customHeight="1" x14ac:dyDescent="0.2">
      <c r="C1744" s="270"/>
      <c r="D1744" s="496"/>
      <c r="E1744" s="867"/>
      <c r="F1744" s="868"/>
      <c r="G1744" s="868"/>
      <c r="H1744" s="868"/>
      <c r="I1744" s="868"/>
      <c r="J1744" s="868"/>
      <c r="K1744" s="868"/>
      <c r="L1744" s="868"/>
      <c r="M1744" s="868"/>
      <c r="N1744" s="869"/>
    </row>
    <row r="1745" spans="1:23" ht="5.0999999999999996" customHeight="1" x14ac:dyDescent="0.2">
      <c r="C1745" s="270"/>
      <c r="D1745" s="496"/>
      <c r="N1745" s="271"/>
    </row>
    <row r="1746" spans="1:23" ht="12.75" customHeight="1" x14ac:dyDescent="0.2">
      <c r="C1746" s="270"/>
      <c r="D1746" s="496" t="s">
        <v>153</v>
      </c>
      <c r="E1746" s="1085" t="str">
        <f>Translations!$B$210</f>
        <v>Reference to external files, if relevant</v>
      </c>
      <c r="F1746" s="1085"/>
      <c r="G1746" s="1085"/>
      <c r="H1746" s="1085"/>
      <c r="I1746" s="1085"/>
      <c r="J1746" s="1086"/>
      <c r="K1746" s="934"/>
      <c r="L1746" s="934"/>
      <c r="M1746" s="934"/>
      <c r="N1746" s="934"/>
    </row>
    <row r="1747" spans="1:23" ht="5.0999999999999996" customHeight="1" x14ac:dyDescent="0.2">
      <c r="C1747" s="270"/>
      <c r="D1747" s="496"/>
      <c r="N1747" s="271"/>
    </row>
    <row r="1748" spans="1:23" ht="12.75" customHeight="1" x14ac:dyDescent="0.2">
      <c r="C1748" s="270"/>
      <c r="D1748" s="29" t="s">
        <v>154</v>
      </c>
      <c r="E1748" s="1085" t="str">
        <f>Translations!$B$305</f>
        <v>Reference to a separate detailed flow diagram, if relevant</v>
      </c>
      <c r="F1748" s="1085"/>
      <c r="G1748" s="1085"/>
      <c r="H1748" s="1085"/>
      <c r="I1748" s="1085"/>
      <c r="J1748" s="1086"/>
      <c r="K1748" s="934"/>
      <c r="L1748" s="934"/>
      <c r="M1748" s="934"/>
      <c r="N1748" s="934"/>
    </row>
    <row r="1749" spans="1:23" ht="5.0999999999999996" customHeight="1" x14ac:dyDescent="0.2">
      <c r="C1749" s="278"/>
      <c r="D1749" s="279"/>
      <c r="E1749" s="280"/>
      <c r="F1749" s="280"/>
      <c r="G1749" s="280"/>
      <c r="H1749" s="280"/>
      <c r="I1749" s="280"/>
      <c r="J1749" s="280"/>
      <c r="K1749" s="280"/>
      <c r="L1749" s="280"/>
      <c r="M1749" s="280"/>
      <c r="N1749" s="281"/>
    </row>
    <row r="1750" spans="1:23" ht="5.0999999999999996" customHeight="1" x14ac:dyDescent="0.2">
      <c r="C1750" s="270"/>
      <c r="D1750" s="496"/>
      <c r="N1750" s="271"/>
    </row>
    <row r="1751" spans="1:23" ht="12.75" customHeight="1" x14ac:dyDescent="0.2">
      <c r="C1751" s="270"/>
      <c r="D1751" s="24" t="s">
        <v>147</v>
      </c>
      <c r="E1751" s="919" t="str">
        <f>Translations!$B$307</f>
        <v>Method for the determination of annual production (=activity) levels</v>
      </c>
      <c r="F1751" s="919"/>
      <c r="G1751" s="919"/>
      <c r="H1751" s="919"/>
      <c r="I1751" s="919"/>
      <c r="J1751" s="919"/>
      <c r="K1751" s="919"/>
      <c r="L1751" s="919"/>
      <c r="M1751" s="919"/>
      <c r="N1751" s="1087"/>
    </row>
    <row r="1752" spans="1:23" ht="5.0999999999999996" customHeight="1" x14ac:dyDescent="0.2">
      <c r="C1752" s="270"/>
      <c r="D1752" s="24"/>
      <c r="E1752" s="496"/>
      <c r="F1752" s="496"/>
      <c r="G1752" s="496"/>
      <c r="H1752" s="496"/>
      <c r="I1752" s="496"/>
      <c r="J1752" s="496"/>
      <c r="K1752" s="496"/>
      <c r="L1752" s="496"/>
      <c r="M1752" s="496"/>
      <c r="N1752" s="497"/>
    </row>
    <row r="1753" spans="1:23" ht="12.75" customHeight="1" x14ac:dyDescent="0.2">
      <c r="C1753" s="270"/>
      <c r="D1753" s="496" t="s">
        <v>152</v>
      </c>
      <c r="E1753" s="967" t="str">
        <f>Translations!$B$249</f>
        <v>Information on the methodology applied</v>
      </c>
      <c r="F1753" s="967"/>
      <c r="G1753" s="967"/>
      <c r="H1753" s="967"/>
      <c r="I1753" s="967"/>
      <c r="J1753" s="967"/>
      <c r="K1753" s="967"/>
      <c r="L1753" s="967"/>
      <c r="M1753" s="967"/>
      <c r="N1753" s="1072"/>
    </row>
    <row r="1754" spans="1:23" s="316" customFormat="1" ht="25.5" customHeight="1" x14ac:dyDescent="0.25">
      <c r="A1754" s="315"/>
      <c r="B1754" s="138"/>
      <c r="C1754" s="270"/>
      <c r="D1754" s="139"/>
      <c r="E1754" s="140"/>
      <c r="F1754" s="140"/>
      <c r="G1754" s="140"/>
      <c r="H1754" s="140"/>
      <c r="I1754" s="968" t="str">
        <f>Translations!$B$254</f>
        <v>Data source</v>
      </c>
      <c r="J1754" s="968"/>
      <c r="K1754" s="968" t="str">
        <f>Translations!$B$255</f>
        <v>Other data source (if applicable)</v>
      </c>
      <c r="L1754" s="968"/>
      <c r="M1754" s="968" t="str">
        <f>Translations!$B$255</f>
        <v>Other data source (if applicable)</v>
      </c>
      <c r="N1754" s="968"/>
      <c r="O1754" s="40"/>
      <c r="P1754" s="314"/>
      <c r="Q1754" s="314"/>
      <c r="R1754" s="314"/>
      <c r="S1754" s="314"/>
      <c r="T1754" s="314"/>
      <c r="U1754" s="314"/>
      <c r="V1754" s="314"/>
      <c r="W1754" s="314"/>
    </row>
    <row r="1755" spans="1:23" ht="12.75" customHeight="1" x14ac:dyDescent="0.2">
      <c r="C1755" s="270"/>
      <c r="D1755" s="29"/>
      <c r="E1755" s="137" t="s">
        <v>908</v>
      </c>
      <c r="F1755" s="975" t="str">
        <f>Translations!$B$310</f>
        <v>Quantities of products</v>
      </c>
      <c r="G1755" s="975"/>
      <c r="H1755" s="976"/>
      <c r="I1755" s="977"/>
      <c r="J1755" s="978"/>
      <c r="K1755" s="979"/>
      <c r="L1755" s="980"/>
      <c r="M1755" s="979"/>
      <c r="N1755" s="981"/>
    </row>
    <row r="1756" spans="1:23" ht="5.0999999999999996" customHeight="1" x14ac:dyDescent="0.2">
      <c r="C1756" s="270"/>
      <c r="D1756" s="29"/>
      <c r="E1756" s="137"/>
      <c r="F1756" s="500"/>
      <c r="G1756" s="500"/>
      <c r="H1756" s="500"/>
      <c r="I1756" s="500"/>
      <c r="J1756" s="500"/>
      <c r="K1756" s="500"/>
      <c r="L1756" s="500"/>
      <c r="M1756" s="500"/>
      <c r="N1756" s="501"/>
    </row>
    <row r="1757" spans="1:23" ht="12.75" customHeight="1" x14ac:dyDescent="0.2">
      <c r="C1757" s="270"/>
      <c r="D1757" s="496"/>
      <c r="E1757" s="137" t="s">
        <v>909</v>
      </c>
      <c r="F1757" s="975" t="str">
        <f>Translations!$B$311</f>
        <v>Annual quantities of products</v>
      </c>
      <c r="G1757" s="975"/>
      <c r="H1757" s="976"/>
      <c r="I1757" s="1056"/>
      <c r="J1757" s="1056"/>
      <c r="K1757" s="1056"/>
      <c r="L1757" s="1056"/>
      <c r="M1757" s="1056"/>
      <c r="N1757" s="1056"/>
    </row>
    <row r="1758" spans="1:23" ht="5.0999999999999996" customHeight="1" x14ac:dyDescent="0.2">
      <c r="C1758" s="270"/>
      <c r="D1758" s="496"/>
      <c r="N1758" s="271"/>
    </row>
    <row r="1759" spans="1:23" s="23" customFormat="1" ht="12.75" customHeight="1" x14ac:dyDescent="0.25">
      <c r="A1759" s="26"/>
      <c r="B1759" s="221"/>
      <c r="C1759" s="273"/>
      <c r="D1759" s="274"/>
      <c r="E1759" s="137" t="s">
        <v>910</v>
      </c>
      <c r="F1759" s="975" t="str">
        <f>Translations!$B$312</f>
        <v>Special reporting requirements:</v>
      </c>
      <c r="G1759" s="975"/>
      <c r="H1759" s="976"/>
      <c r="I1759" s="999" t="str">
        <f>IF(I1735="","",HYPERLINK(INDEX(EUconst_BMlistSpecialJumpTable,MATCH(I1735,EUconst_BMlistNames,0)),INDEX(EUconst_BMlistSpecialReporting,MATCH(I1735,EUconst_BMlistNames,0))))</f>
        <v/>
      </c>
      <c r="J1759" s="1000"/>
      <c r="K1759" s="1000"/>
      <c r="L1759" s="1000"/>
      <c r="M1759" s="1000"/>
      <c r="N1759" s="1001"/>
      <c r="O1759" s="40"/>
      <c r="P1759" s="222" t="s">
        <v>739</v>
      </c>
      <c r="Q1759" s="223"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25">
      <c r="A1760" s="26"/>
      <c r="B1760" s="221"/>
      <c r="C1760" s="273"/>
      <c r="D1760" s="275"/>
      <c r="F1760" s="1082"/>
      <c r="G1760" s="1082"/>
      <c r="H1760" s="1082"/>
      <c r="I1760" s="1082"/>
      <c r="J1760" s="1082"/>
      <c r="K1760" s="1082"/>
      <c r="L1760" s="1082"/>
      <c r="M1760" s="1082"/>
      <c r="N1760" s="1083"/>
      <c r="O1760" s="40"/>
      <c r="P1760" s="27"/>
      <c r="Q1760" s="26"/>
      <c r="R1760" s="27"/>
      <c r="S1760" s="27"/>
      <c r="T1760" s="26"/>
      <c r="U1760" s="26"/>
      <c r="V1760" s="26"/>
      <c r="W1760" s="26"/>
    </row>
    <row r="1761" spans="3:23" s="294" customFormat="1" ht="12.75" customHeight="1" x14ac:dyDescent="0.2">
      <c r="C1761" s="270"/>
      <c r="D1761" s="496"/>
      <c r="E1761" s="137" t="s">
        <v>911</v>
      </c>
      <c r="F1761" s="993" t="str">
        <f>Translations!$B$257</f>
        <v>Description of the methodology applied</v>
      </c>
      <c r="G1761" s="993"/>
      <c r="H1761" s="993"/>
      <c r="I1761" s="993"/>
      <c r="J1761" s="993"/>
      <c r="K1761" s="993"/>
      <c r="L1761" s="993"/>
      <c r="M1761" s="993"/>
      <c r="N1761" s="1071"/>
      <c r="O1761" s="40"/>
      <c r="P1761" s="295"/>
      <c r="Q1761" s="295"/>
      <c r="R1761" s="295"/>
      <c r="S1761" s="295"/>
      <c r="T1761" s="295"/>
      <c r="U1761" s="295"/>
      <c r="V1761" s="295"/>
      <c r="W1761" s="295"/>
    </row>
    <row r="1762" spans="3:23" s="294" customFormat="1" ht="12.75" customHeight="1" x14ac:dyDescent="0.2">
      <c r="C1762" s="270"/>
      <c r="D1762" s="496"/>
      <c r="E1762" s="137"/>
      <c r="F1762" s="1026" t="str">
        <f>IF(I1735&lt;&gt;"",HYPERLINK("#" &amp; Q1762,EUConst_MsgDescription),"")</f>
        <v/>
      </c>
      <c r="G1762" s="1004"/>
      <c r="H1762" s="1004"/>
      <c r="I1762" s="1004"/>
      <c r="J1762" s="1004"/>
      <c r="K1762" s="1004"/>
      <c r="L1762" s="1004"/>
      <c r="M1762" s="1004"/>
      <c r="N1762" s="1005"/>
      <c r="O1762" s="40"/>
      <c r="P1762" s="26" t="s">
        <v>481</v>
      </c>
      <c r="Q1762" s="477" t="str">
        <f>"#"&amp;ADDRESS(ROW($C$11),COLUMN($C$11))</f>
        <v>#$C$11</v>
      </c>
      <c r="R1762" s="295"/>
      <c r="S1762" s="295"/>
      <c r="T1762" s="295"/>
      <c r="U1762" s="295"/>
      <c r="V1762" s="295"/>
      <c r="W1762" s="295"/>
    </row>
    <row r="1763" spans="3:23" s="294" customFormat="1" ht="5.0999999999999996" customHeight="1" x14ac:dyDescent="0.2">
      <c r="C1763" s="270"/>
      <c r="D1763" s="496"/>
      <c r="E1763" s="28"/>
      <c r="F1763" s="997"/>
      <c r="G1763" s="997"/>
      <c r="H1763" s="997"/>
      <c r="I1763" s="997"/>
      <c r="J1763" s="997"/>
      <c r="K1763" s="997"/>
      <c r="L1763" s="997"/>
      <c r="M1763" s="997"/>
      <c r="N1763" s="1084"/>
      <c r="O1763" s="40"/>
      <c r="P1763" s="301"/>
      <c r="Q1763" s="295"/>
      <c r="R1763" s="295"/>
      <c r="S1763" s="295"/>
      <c r="T1763" s="295"/>
      <c r="U1763" s="295"/>
      <c r="V1763" s="295"/>
      <c r="W1763" s="295"/>
    </row>
    <row r="1764" spans="3:23" s="294" customFormat="1" ht="50.1" customHeight="1" x14ac:dyDescent="0.2">
      <c r="C1764" s="270"/>
      <c r="D1764" s="28"/>
      <c r="E1764" s="317"/>
      <c r="F1764" s="1052"/>
      <c r="G1764" s="1053"/>
      <c r="H1764" s="1053"/>
      <c r="I1764" s="1053"/>
      <c r="J1764" s="1053"/>
      <c r="K1764" s="1053"/>
      <c r="L1764" s="1053"/>
      <c r="M1764" s="1053"/>
      <c r="N1764" s="1054"/>
      <c r="O1764" s="40"/>
      <c r="P1764" s="295"/>
      <c r="Q1764" s="295"/>
      <c r="R1764" s="295"/>
      <c r="S1764" s="295"/>
      <c r="T1764" s="295"/>
      <c r="U1764" s="295"/>
      <c r="V1764" s="295"/>
      <c r="W1764" s="295"/>
    </row>
    <row r="1765" spans="3:23" s="294" customFormat="1" ht="5.0999999999999996" customHeight="1" thickBot="1" x14ac:dyDescent="0.25">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2">
      <c r="C1766" s="270"/>
      <c r="D1766" s="496"/>
      <c r="E1766" s="137"/>
      <c r="F1766" s="998" t="str">
        <f>Translations!$B$210</f>
        <v>Reference to external files, if relevant</v>
      </c>
      <c r="G1766" s="998"/>
      <c r="H1766" s="998"/>
      <c r="I1766" s="998"/>
      <c r="J1766" s="998"/>
      <c r="K1766" s="934"/>
      <c r="L1766" s="934"/>
      <c r="M1766" s="934"/>
      <c r="N1766" s="934"/>
      <c r="O1766" s="40"/>
      <c r="P1766" s="295"/>
      <c r="Q1766" s="295"/>
      <c r="R1766" s="295"/>
      <c r="S1766" s="295"/>
      <c r="T1766" s="295"/>
      <c r="U1766" s="295"/>
      <c r="V1766" s="295"/>
      <c r="W1766" s="318" t="s">
        <v>457</v>
      </c>
    </row>
    <row r="1767" spans="3:23" s="294" customFormat="1" ht="5.0999999999999996" customHeight="1" x14ac:dyDescent="0.2">
      <c r="C1767" s="270"/>
      <c r="D1767" s="496"/>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12.75" customHeight="1" x14ac:dyDescent="0.2">
      <c r="C1768" s="270"/>
      <c r="D1768" s="496" t="s">
        <v>153</v>
      </c>
      <c r="E1768" s="982" t="str">
        <f>Translations!$B$258</f>
        <v>The hierarchical order has been followed?</v>
      </c>
      <c r="F1768" s="982"/>
      <c r="G1768" s="982"/>
      <c r="H1768" s="983"/>
      <c r="I1768" s="312"/>
      <c r="J1768" s="319" t="str">
        <f>Translations!$B$259</f>
        <v xml:space="preserve"> If not, why?</v>
      </c>
      <c r="K1768" s="977"/>
      <c r="L1768" s="978"/>
      <c r="M1768" s="978"/>
      <c r="N1768" s="984"/>
      <c r="O1768" s="40"/>
      <c r="P1768" s="295"/>
      <c r="Q1768" s="295"/>
      <c r="R1768" s="295"/>
      <c r="S1768" s="295"/>
      <c r="T1768" s="295"/>
      <c r="U1768" s="295"/>
      <c r="V1768" s="295"/>
      <c r="W1768" s="310" t="b">
        <f>AND(I1768&lt;&gt;"",I1768=TRUE)</f>
        <v>0</v>
      </c>
    </row>
    <row r="1769" spans="3:23" s="294" customFormat="1" ht="5.0999999999999996" customHeight="1" x14ac:dyDescent="0.2">
      <c r="C1769" s="270"/>
      <c r="D1769" s="40"/>
      <c r="E1769" s="502"/>
      <c r="F1769" s="502"/>
      <c r="G1769" s="502"/>
      <c r="H1769" s="502"/>
      <c r="I1769" s="502"/>
      <c r="J1769" s="502"/>
      <c r="K1769" s="502"/>
      <c r="L1769" s="502"/>
      <c r="M1769" s="502"/>
      <c r="N1769" s="397"/>
      <c r="O1769" s="40"/>
      <c r="P1769" s="295"/>
      <c r="Q1769" s="295"/>
      <c r="R1769" s="295"/>
      <c r="S1769" s="295"/>
      <c r="T1769" s="295"/>
      <c r="U1769" s="295"/>
      <c r="V1769" s="295"/>
      <c r="W1769" s="304"/>
    </row>
    <row r="1770" spans="3:23" s="294" customFormat="1" ht="12.75" customHeight="1" x14ac:dyDescent="0.2">
      <c r="C1770" s="270"/>
      <c r="D1770" s="496"/>
      <c r="E1770" s="496"/>
      <c r="F1770" s="993" t="str">
        <f>Translations!$B$264</f>
        <v>Further details on any deviation from the hierarchy</v>
      </c>
      <c r="G1770" s="993"/>
      <c r="H1770" s="993"/>
      <c r="I1770" s="993"/>
      <c r="J1770" s="993"/>
      <c r="K1770" s="993"/>
      <c r="L1770" s="993"/>
      <c r="M1770" s="993"/>
      <c r="N1770" s="1071"/>
      <c r="O1770" s="40"/>
      <c r="P1770" s="295"/>
      <c r="Q1770" s="295"/>
      <c r="R1770" s="295"/>
      <c r="S1770" s="295"/>
      <c r="T1770" s="295"/>
      <c r="U1770" s="295"/>
      <c r="V1770" s="295"/>
      <c r="W1770" s="304"/>
    </row>
    <row r="1771" spans="3:23" s="294" customFormat="1" ht="25.5" customHeight="1" thickBot="1" x14ac:dyDescent="0.25">
      <c r="C1771" s="270"/>
      <c r="D1771" s="40"/>
      <c r="E1771" s="496"/>
      <c r="F1771" s="1073"/>
      <c r="G1771" s="1074"/>
      <c r="H1771" s="1074"/>
      <c r="I1771" s="1074"/>
      <c r="J1771" s="1074"/>
      <c r="K1771" s="1074"/>
      <c r="L1771" s="1074"/>
      <c r="M1771" s="1074"/>
      <c r="N1771" s="1075"/>
      <c r="O1771" s="40"/>
      <c r="P1771" s="295"/>
      <c r="Q1771" s="295"/>
      <c r="R1771" s="295"/>
      <c r="S1771" s="295"/>
      <c r="T1771" s="295"/>
      <c r="U1771" s="295"/>
      <c r="V1771" s="295"/>
      <c r="W1771" s="321" t="b">
        <f>W1768</f>
        <v>0</v>
      </c>
    </row>
    <row r="1772" spans="3:23" s="294" customFormat="1" ht="5.0999999999999996" customHeight="1" x14ac:dyDescent="0.2">
      <c r="C1772" s="270"/>
      <c r="D1772" s="496"/>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2">
      <c r="C1773" s="270"/>
      <c r="D1773" s="29" t="s">
        <v>154</v>
      </c>
      <c r="E1773" s="1076" t="str">
        <f>Translations!$B$316</f>
        <v>Description of the methodology for keeping track of the products produced</v>
      </c>
      <c r="F1773" s="1076"/>
      <c r="G1773" s="1076"/>
      <c r="H1773" s="1076"/>
      <c r="I1773" s="1076"/>
      <c r="J1773" s="1076"/>
      <c r="K1773" s="1076"/>
      <c r="L1773" s="1076"/>
      <c r="M1773" s="1076"/>
      <c r="N1773" s="1077"/>
      <c r="O1773" s="40"/>
      <c r="P1773" s="295"/>
      <c r="Q1773" s="295"/>
      <c r="R1773" s="295"/>
      <c r="S1773" s="295"/>
      <c r="T1773" s="295"/>
      <c r="U1773" s="295"/>
      <c r="V1773" s="295"/>
      <c r="W1773" s="295"/>
    </row>
    <row r="1774" spans="3:23" s="294" customFormat="1" ht="5.0999999999999996" customHeight="1" x14ac:dyDescent="0.2">
      <c r="C1774" s="270"/>
      <c r="D1774" s="40"/>
      <c r="E1774" s="920"/>
      <c r="F1774" s="920"/>
      <c r="G1774" s="920"/>
      <c r="H1774" s="920"/>
      <c r="I1774" s="920"/>
      <c r="J1774" s="920"/>
      <c r="K1774" s="920"/>
      <c r="L1774" s="920"/>
      <c r="M1774" s="920"/>
      <c r="N1774" s="1015"/>
      <c r="O1774" s="40"/>
      <c r="P1774" s="295"/>
      <c r="Q1774" s="295"/>
      <c r="R1774" s="295"/>
      <c r="S1774" s="295"/>
      <c r="T1774" s="295"/>
      <c r="U1774" s="295"/>
      <c r="V1774" s="295"/>
      <c r="W1774" s="295"/>
    </row>
    <row r="1775" spans="3:23" s="294" customFormat="1" ht="50.1" customHeight="1" x14ac:dyDescent="0.2">
      <c r="C1775" s="270"/>
      <c r="D1775" s="496"/>
      <c r="E1775" s="317"/>
      <c r="F1775" s="1078"/>
      <c r="G1775" s="1079"/>
      <c r="H1775" s="1079"/>
      <c r="I1775" s="1079"/>
      <c r="J1775" s="1079"/>
      <c r="K1775" s="1079"/>
      <c r="L1775" s="1079"/>
      <c r="M1775" s="1079"/>
      <c r="N1775" s="1080"/>
      <c r="O1775" s="40"/>
      <c r="P1775" s="295"/>
      <c r="Q1775" s="295"/>
      <c r="R1775" s="295"/>
      <c r="S1775" s="295"/>
      <c r="T1775" s="295"/>
      <c r="U1775" s="295"/>
      <c r="V1775" s="295"/>
      <c r="W1775" s="295"/>
    </row>
    <row r="1776" spans="3:23" s="294" customFormat="1" ht="5.0999999999999996" customHeight="1" x14ac:dyDescent="0.2">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0999999999999996" customHeight="1" x14ac:dyDescent="0.2">
      <c r="C1777" s="282"/>
      <c r="D1777" s="285"/>
      <c r="E1777" s="283"/>
      <c r="F1777" s="283"/>
      <c r="G1777" s="283"/>
      <c r="H1777" s="283"/>
      <c r="I1777" s="283"/>
      <c r="J1777" s="283"/>
      <c r="K1777" s="283"/>
      <c r="L1777" s="283"/>
      <c r="M1777" s="283"/>
      <c r="N1777" s="284"/>
    </row>
    <row r="1778" spans="1:23" s="23" customFormat="1" x14ac:dyDescent="0.2">
      <c r="A1778" s="26"/>
      <c r="B1778" s="40"/>
      <c r="C1778" s="270"/>
      <c r="D1778" s="24" t="s">
        <v>148</v>
      </c>
      <c r="E1778" s="919" t="str">
        <f>Translations!$B$318</f>
        <v>Exchangeability of fuel and electricity:</v>
      </c>
      <c r="F1778" s="921"/>
      <c r="G1778" s="921"/>
      <c r="H1778" s="921"/>
      <c r="I1778" s="1081"/>
      <c r="J1778" s="972" t="str">
        <f>IF(I1735="","",IF(INDEX(EUconst_BMlistElExchangability,MATCH(I1735,EUconst_BMlistNames,0))=TRUE,"",HYPERLINK(Q1778,EUconst_MsgGoOn)))</f>
        <v/>
      </c>
      <c r="K1778" s="973"/>
      <c r="L1778" s="973"/>
      <c r="M1778" s="973"/>
      <c r="N1778" s="974"/>
      <c r="O1778" s="40"/>
      <c r="P1778" s="26" t="s">
        <v>481</v>
      </c>
      <c r="Q1778" s="477" t="str">
        <f>"#"&amp;ADDRESS(ROW(D1860),COLUMN(D1860))</f>
        <v>#$D$1860</v>
      </c>
      <c r="R1778" s="27"/>
      <c r="S1778" s="27"/>
      <c r="T1778" s="21"/>
      <c r="U1778" s="21"/>
      <c r="V1778" s="295"/>
      <c r="W1778" s="295"/>
    </row>
    <row r="1779" spans="1:23" ht="12.75" customHeight="1" thickBot="1" x14ac:dyDescent="0.25">
      <c r="C1779" s="270"/>
      <c r="D1779" s="496" t="s">
        <v>152</v>
      </c>
      <c r="E1779" s="967" t="str">
        <f>Translations!$B$249</f>
        <v>Information on the methodology applied</v>
      </c>
      <c r="F1779" s="967"/>
      <c r="G1779" s="967"/>
      <c r="H1779" s="967"/>
      <c r="I1779" s="967"/>
      <c r="J1779" s="967"/>
      <c r="K1779" s="967"/>
      <c r="L1779" s="967"/>
      <c r="M1779" s="967"/>
      <c r="N1779" s="1072"/>
      <c r="P1779" s="301"/>
      <c r="T1779" s="21"/>
    </row>
    <row r="1780" spans="1:23" ht="25.5" customHeight="1" thickBot="1" x14ac:dyDescent="0.25">
      <c r="C1780" s="270"/>
      <c r="E1780" s="496"/>
      <c r="I1780" s="968" t="str">
        <f>Translations!$B$254</f>
        <v>Data source</v>
      </c>
      <c r="J1780" s="968"/>
      <c r="K1780" s="968" t="str">
        <f>Translations!$B$255</f>
        <v>Other data source (if applicable)</v>
      </c>
      <c r="L1780" s="968"/>
      <c r="M1780" s="968" t="str">
        <f>Translations!$B$255</f>
        <v>Other data source (if applicable)</v>
      </c>
      <c r="N1780" s="968"/>
      <c r="U1780" s="301"/>
      <c r="V1780" s="301"/>
      <c r="W1780" s="318" t="s">
        <v>457</v>
      </c>
    </row>
    <row r="1781" spans="1:23" ht="12.75" customHeight="1" x14ac:dyDescent="0.2">
      <c r="C1781" s="270"/>
      <c r="E1781" s="496" t="s">
        <v>908</v>
      </c>
      <c r="F1781" s="975" t="str">
        <f>Translations!$B$322</f>
        <v>Relevant electricity consumption</v>
      </c>
      <c r="G1781" s="975"/>
      <c r="H1781" s="976"/>
      <c r="I1781" s="1056"/>
      <c r="J1781" s="1056"/>
      <c r="K1781" s="1002"/>
      <c r="L1781" s="1002"/>
      <c r="M1781" s="1002"/>
      <c r="N1781" s="1002"/>
      <c r="U1781" s="301"/>
      <c r="V1781" s="301"/>
      <c r="W1781" s="302" t="b">
        <f>IF(I1735&lt;&gt;"",IF(INDEX(EUconst_BMlistElExchangability,MATCH(I1735,EUconst_BMlistNames,0))=TRUE,FALSE,TRUE),FALSE)</f>
        <v>0</v>
      </c>
    </row>
    <row r="1782" spans="1:23" ht="5.0999999999999996" customHeight="1" x14ac:dyDescent="0.2">
      <c r="C1782" s="270"/>
      <c r="D1782" s="496"/>
      <c r="N1782" s="271"/>
      <c r="W1782" s="304"/>
    </row>
    <row r="1783" spans="1:23" ht="12.75" customHeight="1" x14ac:dyDescent="0.2">
      <c r="C1783" s="270"/>
      <c r="D1783" s="496"/>
      <c r="E1783" s="137" t="s">
        <v>909</v>
      </c>
      <c r="F1783" s="993" t="str">
        <f>Translations!$B$257</f>
        <v>Description of the methodology applied</v>
      </c>
      <c r="G1783" s="993"/>
      <c r="H1783" s="993"/>
      <c r="I1783" s="993"/>
      <c r="J1783" s="993"/>
      <c r="K1783" s="993"/>
      <c r="L1783" s="993"/>
      <c r="M1783" s="993"/>
      <c r="N1783" s="1071"/>
      <c r="W1783" s="304"/>
    </row>
    <row r="1784" spans="1:23" ht="5.0999999999999996" customHeight="1" x14ac:dyDescent="0.2">
      <c r="C1784" s="270"/>
      <c r="E1784" s="272"/>
      <c r="F1784" s="498"/>
      <c r="G1784" s="499"/>
      <c r="H1784" s="499"/>
      <c r="I1784" s="499"/>
      <c r="J1784" s="499"/>
      <c r="K1784" s="499"/>
      <c r="L1784" s="499"/>
      <c r="M1784" s="499"/>
      <c r="N1784" s="506"/>
      <c r="W1784" s="304"/>
    </row>
    <row r="1785" spans="1:23" ht="12.75" customHeight="1" x14ac:dyDescent="0.2">
      <c r="C1785" s="270"/>
      <c r="D1785" s="496"/>
      <c r="E1785" s="137"/>
      <c r="F1785" s="1026" t="str">
        <f>IF(AND(I1735&lt;&gt;"",J1778=""),HYPERLINK("#" &amp; Q1785,EUConst_MsgDescription),"")</f>
        <v/>
      </c>
      <c r="G1785" s="1004"/>
      <c r="H1785" s="1004"/>
      <c r="I1785" s="1004"/>
      <c r="J1785" s="1004"/>
      <c r="K1785" s="1004"/>
      <c r="L1785" s="1004"/>
      <c r="M1785" s="1004"/>
      <c r="N1785" s="1005"/>
      <c r="P1785" s="26" t="s">
        <v>481</v>
      </c>
      <c r="Q1785" s="477" t="str">
        <f>"#"&amp;ADDRESS(ROW($C$10),COLUMN($C$10))</f>
        <v>#$C$10</v>
      </c>
      <c r="W1785" s="304"/>
    </row>
    <row r="1786" spans="1:23" ht="5.0999999999999996" customHeight="1" x14ac:dyDescent="0.2">
      <c r="C1786" s="270"/>
      <c r="D1786" s="496"/>
      <c r="E1786" s="28"/>
      <c r="F1786" s="1069"/>
      <c r="G1786" s="1069"/>
      <c r="H1786" s="1069"/>
      <c r="I1786" s="1069"/>
      <c r="J1786" s="1069"/>
      <c r="K1786" s="1069"/>
      <c r="L1786" s="1069"/>
      <c r="M1786" s="1069"/>
      <c r="N1786" s="1070"/>
      <c r="P1786" s="301"/>
      <c r="W1786" s="304"/>
    </row>
    <row r="1787" spans="1:23" ht="50.1" customHeight="1" x14ac:dyDescent="0.2">
      <c r="C1787" s="270"/>
      <c r="D1787" s="28"/>
      <c r="E1787" s="317"/>
      <c r="F1787" s="1052"/>
      <c r="G1787" s="1053"/>
      <c r="H1787" s="1053"/>
      <c r="I1787" s="1053"/>
      <c r="J1787" s="1053"/>
      <c r="K1787" s="1053"/>
      <c r="L1787" s="1053"/>
      <c r="M1787" s="1053"/>
      <c r="N1787" s="1054"/>
      <c r="W1787" s="303" t="b">
        <f>W1781</f>
        <v>0</v>
      </c>
    </row>
    <row r="1788" spans="1:23" ht="5.0999999999999996" customHeight="1" x14ac:dyDescent="0.2">
      <c r="C1788" s="270"/>
      <c r="D1788" s="496"/>
      <c r="N1788" s="271"/>
      <c r="W1788" s="304"/>
    </row>
    <row r="1789" spans="1:23" ht="12.75" customHeight="1" x14ac:dyDescent="0.2">
      <c r="C1789" s="270"/>
      <c r="D1789" s="496"/>
      <c r="E1789" s="137"/>
      <c r="F1789" s="998" t="str">
        <f>Translations!$B$210</f>
        <v>Reference to external files, if relevant</v>
      </c>
      <c r="G1789" s="998"/>
      <c r="H1789" s="998"/>
      <c r="I1789" s="998"/>
      <c r="J1789" s="998"/>
      <c r="K1789" s="934"/>
      <c r="L1789" s="934"/>
      <c r="M1789" s="934"/>
      <c r="N1789" s="934"/>
      <c r="W1789" s="303" t="b">
        <f>W1787</f>
        <v>0</v>
      </c>
    </row>
    <row r="1790" spans="1:23" ht="5.0999999999999996" customHeight="1" x14ac:dyDescent="0.2">
      <c r="C1790" s="270"/>
      <c r="D1790" s="496"/>
      <c r="N1790" s="271"/>
      <c r="W1790" s="304"/>
    </row>
    <row r="1791" spans="1:23" ht="12.75" customHeight="1" x14ac:dyDescent="0.2">
      <c r="C1791" s="270"/>
      <c r="D1791" s="496" t="s">
        <v>153</v>
      </c>
      <c r="E1791" s="982" t="str">
        <f>Translations!$B$258</f>
        <v>The hierarchical order has been followed?</v>
      </c>
      <c r="F1791" s="982"/>
      <c r="G1791" s="982"/>
      <c r="H1791" s="983"/>
      <c r="I1791" s="312"/>
      <c r="J1791" s="319" t="str">
        <f>Translations!$B$259</f>
        <v xml:space="preserve"> If not, why?</v>
      </c>
      <c r="K1791" s="977"/>
      <c r="L1791" s="978"/>
      <c r="M1791" s="978"/>
      <c r="N1791" s="984"/>
      <c r="V1791" s="309" t="b">
        <f>W1789</f>
        <v>0</v>
      </c>
      <c r="W1791" s="310" t="b">
        <f>OR(W1789,AND(I1791&lt;&gt;"",I1791=TRUE))</f>
        <v>0</v>
      </c>
    </row>
    <row r="1792" spans="1:23" ht="5.0999999999999996" customHeight="1" x14ac:dyDescent="0.2">
      <c r="C1792" s="270"/>
      <c r="E1792" s="502"/>
      <c r="F1792" s="502"/>
      <c r="G1792" s="502"/>
      <c r="H1792" s="502"/>
      <c r="I1792" s="502"/>
      <c r="J1792" s="502"/>
      <c r="K1792" s="502"/>
      <c r="L1792" s="502"/>
      <c r="M1792" s="502"/>
      <c r="N1792" s="397"/>
      <c r="W1792" s="304"/>
    </row>
    <row r="1793" spans="3:23" s="294" customFormat="1" ht="12.75" customHeight="1" x14ac:dyDescent="0.2">
      <c r="C1793" s="270"/>
      <c r="D1793" s="496"/>
      <c r="E1793" s="496"/>
      <c r="F1793" s="993" t="str">
        <f>Translations!$B$264</f>
        <v>Further details on any deviation from the hierarchy</v>
      </c>
      <c r="G1793" s="993"/>
      <c r="H1793" s="993"/>
      <c r="I1793" s="993"/>
      <c r="J1793" s="993"/>
      <c r="K1793" s="993"/>
      <c r="L1793" s="993"/>
      <c r="M1793" s="993"/>
      <c r="N1793" s="1071"/>
      <c r="O1793" s="40"/>
      <c r="P1793" s="295"/>
      <c r="Q1793" s="295"/>
      <c r="R1793" s="295"/>
      <c r="S1793" s="295"/>
      <c r="T1793" s="295"/>
      <c r="U1793" s="295"/>
      <c r="V1793" s="295"/>
      <c r="W1793" s="304"/>
    </row>
    <row r="1794" spans="3:23" s="294" customFormat="1" ht="25.5" customHeight="1" thickBot="1" x14ac:dyDescent="0.25">
      <c r="C1794" s="270"/>
      <c r="D1794" s="40"/>
      <c r="E1794" s="496"/>
      <c r="F1794" s="994"/>
      <c r="G1794" s="995"/>
      <c r="H1794" s="995"/>
      <c r="I1794" s="995"/>
      <c r="J1794" s="995"/>
      <c r="K1794" s="995"/>
      <c r="L1794" s="995"/>
      <c r="M1794" s="995"/>
      <c r="N1794" s="996"/>
      <c r="O1794" s="40"/>
      <c r="P1794" s="295"/>
      <c r="Q1794" s="295"/>
      <c r="R1794" s="295"/>
      <c r="S1794" s="295"/>
      <c r="T1794" s="295"/>
      <c r="U1794" s="295"/>
      <c r="V1794" s="295"/>
      <c r="W1794" s="321" t="b">
        <f>W1791</f>
        <v>0</v>
      </c>
    </row>
    <row r="1795" spans="3:23" s="294" customFormat="1" ht="5.0999999999999996" customHeight="1" x14ac:dyDescent="0.2">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0999999999999996" customHeight="1" x14ac:dyDescent="0.2">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2">
      <c r="C1797" s="447"/>
      <c r="D1797" s="448" t="s">
        <v>149</v>
      </c>
      <c r="E1797" s="1058" t="str">
        <f>Translations!$B$324</f>
        <v>Are measurable heat flows imported from non-ETS installations or entities relevant?</v>
      </c>
      <c r="F1797" s="1058"/>
      <c r="G1797" s="1058"/>
      <c r="H1797" s="1058"/>
      <c r="I1797" s="1058"/>
      <c r="J1797" s="1058"/>
      <c r="K1797" s="1058"/>
      <c r="L1797" s="1058"/>
      <c r="M1797" s="1048"/>
      <c r="N1797" s="1048"/>
      <c r="O1797" s="40"/>
      <c r="P1797" s="301"/>
      <c r="Q1797" s="295"/>
      <c r="R1797" s="306"/>
      <c r="S1797" s="295"/>
      <c r="T1797" s="295"/>
      <c r="U1797" s="295"/>
      <c r="V1797" s="295"/>
      <c r="W1797" s="295"/>
    </row>
    <row r="1798" spans="3:23" s="294" customFormat="1" ht="5.0999999999999996" customHeight="1" x14ac:dyDescent="0.2">
      <c r="C1798" s="447"/>
      <c r="D1798" s="23"/>
      <c r="E1798" s="507"/>
      <c r="F1798" s="507"/>
      <c r="G1798" s="507"/>
      <c r="H1798" s="507"/>
      <c r="I1798" s="507"/>
      <c r="J1798" s="507"/>
      <c r="K1798" s="507"/>
      <c r="L1798" s="507"/>
      <c r="M1798" s="507"/>
      <c r="N1798" s="511"/>
      <c r="O1798" s="40"/>
      <c r="P1798" s="301"/>
      <c r="Q1798" s="295"/>
      <c r="R1798" s="306"/>
      <c r="S1798" s="295"/>
      <c r="T1798" s="295"/>
      <c r="U1798" s="295"/>
      <c r="V1798" s="295"/>
      <c r="W1798" s="295"/>
    </row>
    <row r="1799" spans="3:23" s="294" customFormat="1" ht="12.75" customHeight="1" x14ac:dyDescent="0.2">
      <c r="C1799" s="447"/>
      <c r="D1799" s="23"/>
      <c r="E1799" s="23"/>
      <c r="F1799" s="1059" t="str">
        <f>Translations!$B$257</f>
        <v>Description of the methodology applied</v>
      </c>
      <c r="G1799" s="1059"/>
      <c r="H1799" s="1059"/>
      <c r="I1799" s="1059"/>
      <c r="J1799" s="1059"/>
      <c r="K1799" s="1059"/>
      <c r="L1799" s="1059"/>
      <c r="M1799" s="1059"/>
      <c r="N1799" s="1060"/>
      <c r="O1799" s="40"/>
      <c r="P1799" s="301"/>
      <c r="Q1799" s="295"/>
      <c r="R1799" s="306"/>
      <c r="S1799" s="295"/>
      <c r="T1799" s="295"/>
      <c r="U1799" s="295"/>
      <c r="V1799" s="295"/>
      <c r="W1799" s="295"/>
    </row>
    <row r="1800" spans="3:23" s="294" customFormat="1" ht="5.0999999999999996" customHeight="1" thickBot="1" x14ac:dyDescent="0.25">
      <c r="C1800" s="447"/>
      <c r="D1800" s="23"/>
      <c r="E1800" s="272"/>
      <c r="F1800" s="450"/>
      <c r="G1800" s="451"/>
      <c r="H1800" s="451"/>
      <c r="I1800" s="451"/>
      <c r="J1800" s="451"/>
      <c r="K1800" s="451"/>
      <c r="L1800" s="451"/>
      <c r="M1800" s="451"/>
      <c r="N1800" s="452"/>
      <c r="O1800" s="40"/>
      <c r="P1800" s="295"/>
      <c r="Q1800" s="295"/>
      <c r="R1800" s="295"/>
      <c r="S1800" s="295"/>
      <c r="T1800" s="295"/>
      <c r="U1800" s="295"/>
      <c r="V1800" s="295"/>
      <c r="W1800" s="295"/>
    </row>
    <row r="1801" spans="3:23" s="294" customFormat="1" ht="12.75" customHeight="1" x14ac:dyDescent="0.2">
      <c r="C1801" s="447"/>
      <c r="D1801" s="449"/>
      <c r="E1801" s="453"/>
      <c r="F1801" s="1026" t="str">
        <f>IF(I1735&lt;&gt;"",HYPERLINK("#" &amp; Q1801,EUConst_MsgDescription),"")</f>
        <v/>
      </c>
      <c r="G1801" s="1004"/>
      <c r="H1801" s="1004"/>
      <c r="I1801" s="1004"/>
      <c r="J1801" s="1004"/>
      <c r="K1801" s="1004"/>
      <c r="L1801" s="1004"/>
      <c r="M1801" s="1004"/>
      <c r="N1801" s="1005"/>
      <c r="O1801" s="40"/>
      <c r="P1801" s="26" t="s">
        <v>481</v>
      </c>
      <c r="Q1801" s="477" t="str">
        <f>"#"&amp;ADDRESS(ROW($C$10),COLUMN($C$10))</f>
        <v>#$C$10</v>
      </c>
      <c r="R1801" s="295"/>
      <c r="S1801" s="295"/>
      <c r="T1801" s="295"/>
      <c r="U1801" s="295"/>
      <c r="V1801" s="295"/>
      <c r="W1801" s="318" t="s">
        <v>457</v>
      </c>
    </row>
    <row r="1802" spans="3:23" s="294" customFormat="1" ht="5.0999999999999996" customHeight="1" thickBot="1" x14ac:dyDescent="0.25">
      <c r="C1802" s="447"/>
      <c r="D1802" s="449"/>
      <c r="E1802" s="453"/>
      <c r="F1802" s="1061"/>
      <c r="G1802" s="1062"/>
      <c r="H1802" s="1062"/>
      <c r="I1802" s="1062"/>
      <c r="J1802" s="1062"/>
      <c r="K1802" s="1062"/>
      <c r="L1802" s="1062"/>
      <c r="M1802" s="1062"/>
      <c r="N1802" s="1063"/>
      <c r="O1802" s="40"/>
      <c r="P1802" s="26"/>
      <c r="Q1802" s="295"/>
      <c r="R1802" s="295"/>
      <c r="S1802" s="295"/>
      <c r="T1802" s="295"/>
      <c r="U1802" s="295"/>
      <c r="V1802" s="295"/>
      <c r="W1802" s="304"/>
    </row>
    <row r="1803" spans="3:23" s="294" customFormat="1" ht="50.1" customHeight="1" thickBot="1" x14ac:dyDescent="0.25">
      <c r="C1803" s="447"/>
      <c r="D1803" s="23"/>
      <c r="E1803" s="23"/>
      <c r="F1803" s="994"/>
      <c r="G1803" s="995"/>
      <c r="H1803" s="995"/>
      <c r="I1803" s="995"/>
      <c r="J1803" s="995"/>
      <c r="K1803" s="995"/>
      <c r="L1803" s="995"/>
      <c r="M1803" s="995"/>
      <c r="N1803" s="996"/>
      <c r="O1803" s="40"/>
      <c r="P1803" s="301"/>
      <c r="Q1803" s="295"/>
      <c r="R1803" s="306"/>
      <c r="S1803" s="295"/>
      <c r="T1803" s="295"/>
      <c r="U1803" s="295"/>
      <c r="V1803" s="306"/>
      <c r="W1803" s="514" t="b">
        <f>OR(W1797,AND(M1797&lt;&gt;"",M1797=FALSE))</f>
        <v>0</v>
      </c>
    </row>
    <row r="1804" spans="3:23" s="294" customFormat="1" ht="5.0999999999999996" customHeight="1" x14ac:dyDescent="0.2">
      <c r="C1804" s="447"/>
      <c r="D1804" s="449"/>
      <c r="E1804" s="454"/>
      <c r="F1804" s="510"/>
      <c r="G1804" s="510"/>
      <c r="H1804" s="510"/>
      <c r="I1804" s="510"/>
      <c r="J1804" s="510"/>
      <c r="K1804" s="510"/>
      <c r="L1804" s="510"/>
      <c r="M1804" s="510"/>
      <c r="N1804" s="456"/>
      <c r="O1804" s="40"/>
      <c r="P1804" s="301"/>
      <c r="Q1804" s="295"/>
      <c r="R1804" s="306"/>
      <c r="S1804" s="295"/>
      <c r="T1804" s="295"/>
      <c r="U1804" s="295"/>
      <c r="V1804" s="306"/>
      <c r="W1804" s="306"/>
    </row>
    <row r="1805" spans="3:23" s="294" customFormat="1" ht="12.75" customHeight="1" x14ac:dyDescent="0.2">
      <c r="C1805" s="457"/>
      <c r="D1805" s="458"/>
      <c r="E1805" s="458"/>
      <c r="F1805" s="458"/>
      <c r="G1805" s="458"/>
      <c r="H1805" s="458"/>
      <c r="I1805" s="458"/>
      <c r="J1805" s="458"/>
      <c r="K1805" s="458"/>
      <c r="L1805" s="458"/>
      <c r="M1805" s="458"/>
      <c r="N1805" s="459"/>
      <c r="O1805" s="40"/>
      <c r="P1805" s="295"/>
      <c r="Q1805" s="295"/>
      <c r="R1805" s="295"/>
      <c r="S1805" s="295"/>
      <c r="T1805" s="295"/>
      <c r="U1805" s="295"/>
      <c r="V1805" s="295"/>
      <c r="W1805" s="295"/>
    </row>
    <row r="1806" spans="3:23" s="294" customFormat="1" ht="15" customHeight="1" x14ac:dyDescent="0.2">
      <c r="C1806" s="403"/>
      <c r="D1806" s="1064" t="str">
        <f>Translations!$B$329</f>
        <v>Data required for the determination of the benchmark improvement rate pursuant to Article 10a(2) of the Directive</v>
      </c>
      <c r="E1806" s="1065"/>
      <c r="F1806" s="1065"/>
      <c r="G1806" s="1065"/>
      <c r="H1806" s="1065"/>
      <c r="I1806" s="1065"/>
      <c r="J1806" s="1065"/>
      <c r="K1806" s="1065"/>
      <c r="L1806" s="1065"/>
      <c r="M1806" s="1065"/>
      <c r="N1806" s="1066"/>
      <c r="O1806" s="40"/>
      <c r="P1806" s="295"/>
      <c r="Q1806" s="295"/>
      <c r="R1806" s="295"/>
      <c r="S1806" s="295"/>
      <c r="T1806" s="295"/>
      <c r="U1806" s="295"/>
      <c r="V1806" s="295"/>
      <c r="W1806" s="295"/>
    </row>
    <row r="1807" spans="3:23" s="294" customFormat="1" ht="5.0999999999999996" customHeight="1" x14ac:dyDescent="0.2">
      <c r="C1807" s="403"/>
      <c r="D1807" s="404"/>
      <c r="E1807" s="404"/>
      <c r="F1807" s="404"/>
      <c r="G1807" s="404"/>
      <c r="H1807" s="404"/>
      <c r="I1807" s="404"/>
      <c r="J1807" s="404"/>
      <c r="K1807" s="404"/>
      <c r="L1807" s="404"/>
      <c r="M1807" s="404"/>
      <c r="N1807" s="405"/>
      <c r="O1807" s="40"/>
      <c r="P1807" s="295"/>
      <c r="Q1807" s="295"/>
      <c r="R1807" s="295"/>
      <c r="S1807" s="295"/>
      <c r="T1807" s="295"/>
      <c r="U1807" s="295"/>
      <c r="V1807" s="295"/>
      <c r="W1807" s="295"/>
    </row>
    <row r="1808" spans="3:23" s="294" customFormat="1" ht="12.75" customHeight="1" x14ac:dyDescent="0.2">
      <c r="C1808" s="403"/>
      <c r="D1808" s="406" t="s">
        <v>150</v>
      </c>
      <c r="E1808" s="1067" t="str">
        <f>Translations!$B$330</f>
        <v>Directly attributable emissions</v>
      </c>
      <c r="F1808" s="1067"/>
      <c r="G1808" s="1067"/>
      <c r="H1808" s="1067"/>
      <c r="I1808" s="1067"/>
      <c r="J1808" s="1067"/>
      <c r="K1808" s="1067"/>
      <c r="L1808" s="1067"/>
      <c r="M1808" s="1067"/>
      <c r="N1808" s="1068"/>
      <c r="O1808" s="40"/>
      <c r="P1808" s="295"/>
      <c r="Q1808" s="295"/>
      <c r="R1808" s="295"/>
      <c r="S1808" s="295"/>
      <c r="T1808" s="295"/>
      <c r="U1808" s="295"/>
      <c r="V1808" s="295"/>
      <c r="W1808" s="295"/>
    </row>
    <row r="1809" spans="3:23" s="294" customFormat="1" ht="12.75" customHeight="1" x14ac:dyDescent="0.2">
      <c r="C1809" s="403"/>
      <c r="D1809" s="407" t="s">
        <v>152</v>
      </c>
      <c r="E1809" s="1047" t="str">
        <f>Translations!$B$331</f>
        <v>Attribution of directly attributable emissions</v>
      </c>
      <c r="F1809" s="1047"/>
      <c r="G1809" s="1047"/>
      <c r="H1809" s="1047"/>
      <c r="I1809" s="1047"/>
      <c r="J1809" s="1047"/>
      <c r="K1809" s="1047"/>
      <c r="L1809" s="1047"/>
      <c r="M1809" s="1047"/>
      <c r="N1809" s="1049"/>
      <c r="O1809" s="40"/>
      <c r="P1809" s="301"/>
      <c r="Q1809" s="295"/>
      <c r="R1809" s="295"/>
      <c r="S1809" s="295"/>
      <c r="T1809" s="21"/>
      <c r="U1809" s="295"/>
      <c r="V1809" s="295"/>
      <c r="W1809" s="295"/>
    </row>
    <row r="1810" spans="3:23" s="294" customFormat="1" ht="5.0999999999999996" customHeight="1" x14ac:dyDescent="0.2">
      <c r="C1810" s="403"/>
      <c r="D1810" s="404"/>
      <c r="E1810" s="1016"/>
      <c r="F1810" s="1017"/>
      <c r="G1810" s="1017"/>
      <c r="H1810" s="1017"/>
      <c r="I1810" s="1017"/>
      <c r="J1810" s="1017"/>
      <c r="K1810" s="1017"/>
      <c r="L1810" s="1017"/>
      <c r="M1810" s="1017"/>
      <c r="N1810" s="1018"/>
      <c r="O1810" s="40"/>
      <c r="P1810" s="295"/>
      <c r="Q1810" s="295"/>
      <c r="R1810" s="295"/>
      <c r="S1810" s="295"/>
      <c r="T1810" s="295"/>
      <c r="U1810" s="295"/>
      <c r="V1810" s="295"/>
      <c r="W1810" s="295"/>
    </row>
    <row r="1811" spans="3:23" s="294" customFormat="1" ht="12.75" customHeight="1" x14ac:dyDescent="0.2">
      <c r="C1811" s="403"/>
      <c r="D1811" s="407"/>
      <c r="E1811" s="412"/>
      <c r="F1811" s="1026" t="str">
        <f>IF(I1735&lt;&gt;"",HYPERLINK("#" &amp; Q1811,EUConst_MsgDescription),"")</f>
        <v/>
      </c>
      <c r="G1811" s="1004"/>
      <c r="H1811" s="1004"/>
      <c r="I1811" s="1004"/>
      <c r="J1811" s="1004"/>
      <c r="K1811" s="1004"/>
      <c r="L1811" s="1004"/>
      <c r="M1811" s="1004"/>
      <c r="N1811" s="1005"/>
      <c r="O1811" s="40"/>
      <c r="P1811" s="26" t="s">
        <v>481</v>
      </c>
      <c r="Q1811" s="477" t="str">
        <f>"#"&amp;ADDRESS(ROW($C$10),COLUMN($C$10))</f>
        <v>#$C$10</v>
      </c>
      <c r="R1811" s="295"/>
      <c r="S1811" s="295"/>
      <c r="T1811" s="295"/>
      <c r="U1811" s="295"/>
      <c r="V1811" s="295"/>
      <c r="W1811" s="295"/>
    </row>
    <row r="1812" spans="3:23" s="294" customFormat="1" ht="5.0999999999999996" customHeight="1" x14ac:dyDescent="0.2">
      <c r="C1812" s="403"/>
      <c r="D1812" s="407"/>
      <c r="E1812" s="413"/>
      <c r="F1812" s="1027"/>
      <c r="G1812" s="1027"/>
      <c r="H1812" s="1027"/>
      <c r="I1812" s="1027"/>
      <c r="J1812" s="1027"/>
      <c r="K1812" s="1027"/>
      <c r="L1812" s="1027"/>
      <c r="M1812" s="1027"/>
      <c r="N1812" s="1028"/>
      <c r="O1812" s="40"/>
      <c r="P1812" s="301"/>
      <c r="Q1812" s="295"/>
      <c r="R1812" s="295"/>
      <c r="S1812" s="295"/>
      <c r="T1812" s="295"/>
      <c r="U1812" s="295"/>
      <c r="V1812" s="295"/>
      <c r="W1812" s="295"/>
    </row>
    <row r="1813" spans="3:23" s="294" customFormat="1" ht="50.1" customHeight="1" x14ac:dyDescent="0.2">
      <c r="C1813" s="403"/>
      <c r="D1813" s="404"/>
      <c r="E1813" s="404"/>
      <c r="F1813" s="1052"/>
      <c r="G1813" s="1053"/>
      <c r="H1813" s="1053"/>
      <c r="I1813" s="1053"/>
      <c r="J1813" s="1053"/>
      <c r="K1813" s="1053"/>
      <c r="L1813" s="1053"/>
      <c r="M1813" s="1053"/>
      <c r="N1813" s="1054"/>
      <c r="O1813" s="40"/>
      <c r="P1813" s="295"/>
      <c r="Q1813" s="295"/>
      <c r="R1813" s="295"/>
      <c r="S1813" s="295"/>
      <c r="T1813" s="295"/>
      <c r="U1813" s="295"/>
      <c r="V1813" s="295"/>
      <c r="W1813" s="295"/>
    </row>
    <row r="1814" spans="3:23" s="294" customFormat="1" ht="5.0999999999999996" customHeight="1" x14ac:dyDescent="0.2">
      <c r="C1814" s="403"/>
      <c r="D1814" s="404"/>
      <c r="E1814" s="404"/>
      <c r="F1814" s="404"/>
      <c r="G1814" s="404"/>
      <c r="H1814" s="404"/>
      <c r="I1814" s="404"/>
      <c r="J1814" s="404"/>
      <c r="K1814" s="404"/>
      <c r="L1814" s="404"/>
      <c r="M1814" s="404"/>
      <c r="N1814" s="405"/>
      <c r="O1814" s="40"/>
      <c r="P1814" s="295"/>
      <c r="Q1814" s="295"/>
      <c r="R1814" s="295"/>
      <c r="S1814" s="295"/>
      <c r="T1814" s="295"/>
      <c r="U1814" s="295"/>
      <c r="V1814" s="295"/>
      <c r="W1814" s="295"/>
    </row>
    <row r="1815" spans="3:23" s="294" customFormat="1" ht="12.75" customHeight="1" x14ac:dyDescent="0.2">
      <c r="C1815" s="403"/>
      <c r="D1815" s="404"/>
      <c r="E1815" s="404"/>
      <c r="F1815" s="1029" t="str">
        <f>Translations!$B$210</f>
        <v>Reference to external files, if relevant</v>
      </c>
      <c r="G1815" s="1029"/>
      <c r="H1815" s="1029"/>
      <c r="I1815" s="1029"/>
      <c r="J1815" s="1029"/>
      <c r="K1815" s="934"/>
      <c r="L1815" s="934"/>
      <c r="M1815" s="934"/>
      <c r="N1815" s="934"/>
      <c r="O1815" s="40"/>
      <c r="P1815" s="295"/>
      <c r="Q1815" s="295"/>
      <c r="R1815" s="295"/>
      <c r="S1815" s="295"/>
      <c r="T1815" s="295"/>
      <c r="U1815" s="295"/>
      <c r="V1815" s="295"/>
      <c r="W1815" s="295"/>
    </row>
    <row r="1816" spans="3:23" s="294" customFormat="1" ht="5.0999999999999996" customHeight="1" x14ac:dyDescent="0.2">
      <c r="C1816" s="403"/>
      <c r="D1816" s="404"/>
      <c r="E1816" s="404"/>
      <c r="F1816" s="414"/>
      <c r="G1816" s="414"/>
      <c r="H1816" s="414"/>
      <c r="I1816" s="414"/>
      <c r="J1816" s="414"/>
      <c r="K1816" s="414"/>
      <c r="L1816" s="414"/>
      <c r="M1816" s="414"/>
      <c r="N1816" s="415"/>
      <c r="O1816" s="40"/>
      <c r="P1816" s="295"/>
      <c r="Q1816" s="295"/>
      <c r="R1816" s="295"/>
      <c r="S1816" s="295"/>
      <c r="T1816" s="295"/>
      <c r="U1816" s="295"/>
      <c r="V1816" s="295"/>
      <c r="W1816" s="295"/>
    </row>
    <row r="1817" spans="3:23" s="294" customFormat="1" ht="12.75" customHeight="1" x14ac:dyDescent="0.2">
      <c r="C1817" s="403"/>
      <c r="D1817" s="407" t="s">
        <v>153</v>
      </c>
      <c r="E1817" s="1047" t="str">
        <f>Translations!$B$337</f>
        <v>Are further internal source streams relevant?</v>
      </c>
      <c r="F1817" s="1047"/>
      <c r="G1817" s="1047"/>
      <c r="H1817" s="1047"/>
      <c r="I1817" s="1047"/>
      <c r="J1817" s="1047"/>
      <c r="K1817" s="1047"/>
      <c r="L1817" s="1047"/>
      <c r="M1817" s="1048"/>
      <c r="N1817" s="1048"/>
      <c r="O1817" s="40"/>
      <c r="P1817" s="301"/>
      <c r="Q1817" s="295"/>
      <c r="R1817" s="295"/>
      <c r="S1817" s="295"/>
      <c r="T1817" s="21"/>
      <c r="U1817" s="295"/>
      <c r="V1817" s="295"/>
      <c r="W1817" s="295"/>
    </row>
    <row r="1818" spans="3:23" s="294" customFormat="1" ht="5.0999999999999996" customHeight="1" x14ac:dyDescent="0.2">
      <c r="C1818" s="403"/>
      <c r="D1818" s="404"/>
      <c r="E1818" s="1016"/>
      <c r="F1818" s="1016"/>
      <c r="G1818" s="1016"/>
      <c r="H1818" s="1016"/>
      <c r="I1818" s="1016"/>
      <c r="J1818" s="1016"/>
      <c r="K1818" s="1016"/>
      <c r="L1818" s="1016"/>
      <c r="M1818" s="1016"/>
      <c r="N1818" s="1057"/>
      <c r="O1818" s="40"/>
      <c r="P1818" s="295"/>
      <c r="Q1818" s="295"/>
      <c r="R1818" s="295"/>
      <c r="S1818" s="295"/>
      <c r="T1818" s="295"/>
      <c r="U1818" s="295"/>
      <c r="V1818" s="295"/>
      <c r="W1818" s="295"/>
    </row>
    <row r="1819" spans="3:23" s="294" customFormat="1" ht="25.5" customHeight="1" thickBot="1" x14ac:dyDescent="0.25">
      <c r="C1819" s="403"/>
      <c r="D1819" s="404"/>
      <c r="E1819" s="404"/>
      <c r="F1819" s="404"/>
      <c r="G1819" s="404"/>
      <c r="H1819" s="404"/>
      <c r="I1819" s="1044" t="str">
        <f>Translations!$B$254</f>
        <v>Data source</v>
      </c>
      <c r="J1819" s="1044"/>
      <c r="K1819" s="1044" t="str">
        <f>Translations!$B$255</f>
        <v>Other data source (if applicable)</v>
      </c>
      <c r="L1819" s="1044"/>
      <c r="M1819" s="1044" t="str">
        <f>Translations!$B$255</f>
        <v>Other data source (if applicable)</v>
      </c>
      <c r="N1819" s="1044"/>
      <c r="O1819" s="40"/>
      <c r="P1819" s="301"/>
      <c r="Q1819" s="295"/>
      <c r="R1819" s="295"/>
      <c r="S1819" s="295"/>
      <c r="T1819" s="295"/>
      <c r="U1819" s="295"/>
      <c r="V1819" s="295"/>
      <c r="W1819" s="295" t="s">
        <v>457</v>
      </c>
    </row>
    <row r="1820" spans="3:23" s="294" customFormat="1" ht="12.75" customHeight="1" x14ac:dyDescent="0.2">
      <c r="C1820" s="403"/>
      <c r="D1820" s="407"/>
      <c r="E1820" s="412" t="s">
        <v>908</v>
      </c>
      <c r="F1820" s="1051" t="str">
        <f>Translations!$B$342</f>
        <v>Amounts imported or exported</v>
      </c>
      <c r="G1820" s="1055"/>
      <c r="H1820" s="1055"/>
      <c r="I1820" s="1056"/>
      <c r="J1820" s="1056"/>
      <c r="K1820" s="1002"/>
      <c r="L1820" s="1002"/>
      <c r="M1820" s="1002"/>
      <c r="N1820" s="1002"/>
      <c r="O1820" s="40"/>
      <c r="P1820" s="295"/>
      <c r="Q1820" s="295"/>
      <c r="R1820" s="295"/>
      <c r="S1820" s="295"/>
      <c r="T1820" s="295"/>
      <c r="U1820" s="295"/>
      <c r="V1820" s="295"/>
      <c r="W1820" s="302" t="b">
        <f>AND(M1817&lt;&gt;"",M1817=FALSE)</f>
        <v>0</v>
      </c>
    </row>
    <row r="1821" spans="3:23" s="294" customFormat="1" ht="12.75" customHeight="1" x14ac:dyDescent="0.2">
      <c r="C1821" s="403"/>
      <c r="D1821" s="407"/>
      <c r="E1821" s="412" t="s">
        <v>909</v>
      </c>
      <c r="F1821" s="1051" t="str">
        <f>Translations!$B$256</f>
        <v>Energy content</v>
      </c>
      <c r="G1821" s="1055"/>
      <c r="H1821" s="1055"/>
      <c r="I1821" s="1056"/>
      <c r="J1821" s="1056"/>
      <c r="K1821" s="1002"/>
      <c r="L1821" s="1002"/>
      <c r="M1821" s="1002"/>
      <c r="N1821" s="1002"/>
      <c r="O1821" s="40"/>
      <c r="P1821" s="295"/>
      <c r="Q1821" s="295"/>
      <c r="R1821" s="295"/>
      <c r="S1821" s="295"/>
      <c r="T1821" s="295"/>
      <c r="U1821" s="295"/>
      <c r="V1821" s="295"/>
      <c r="W1821" s="324" t="b">
        <f>W1820</f>
        <v>0</v>
      </c>
    </row>
    <row r="1822" spans="3:23" s="294" customFormat="1" ht="12.75" customHeight="1" x14ac:dyDescent="0.2">
      <c r="C1822" s="403"/>
      <c r="D1822" s="407"/>
      <c r="E1822" s="412" t="s">
        <v>910</v>
      </c>
      <c r="F1822" s="1050" t="str">
        <f>Translations!$B$343</f>
        <v>Emission factor or carbon content</v>
      </c>
      <c r="G1822" s="1050"/>
      <c r="H1822" s="1051"/>
      <c r="I1822" s="977"/>
      <c r="J1822" s="984"/>
      <c r="K1822" s="979"/>
      <c r="L1822" s="981"/>
      <c r="M1822" s="979"/>
      <c r="N1822" s="981"/>
      <c r="O1822" s="40"/>
      <c r="P1822" s="295"/>
      <c r="Q1822" s="295"/>
      <c r="R1822" s="295"/>
      <c r="S1822" s="295"/>
      <c r="T1822" s="295"/>
      <c r="U1822" s="295"/>
      <c r="V1822" s="295"/>
      <c r="W1822" s="324" t="b">
        <f>W1821</f>
        <v>0</v>
      </c>
    </row>
    <row r="1823" spans="3:23" s="294" customFormat="1" ht="12.75" customHeight="1" x14ac:dyDescent="0.2">
      <c r="C1823" s="403"/>
      <c r="D1823" s="407"/>
      <c r="E1823" s="412" t="s">
        <v>911</v>
      </c>
      <c r="F1823" s="1050" t="str">
        <f>Translations!$B$344</f>
        <v>Biomass content</v>
      </c>
      <c r="G1823" s="1050"/>
      <c r="H1823" s="1051"/>
      <c r="I1823" s="977"/>
      <c r="J1823" s="984"/>
      <c r="K1823" s="979"/>
      <c r="L1823" s="981"/>
      <c r="M1823" s="979"/>
      <c r="N1823" s="981"/>
      <c r="O1823" s="40"/>
      <c r="P1823" s="295"/>
      <c r="Q1823" s="295"/>
      <c r="R1823" s="295"/>
      <c r="S1823" s="295"/>
      <c r="T1823" s="295"/>
      <c r="U1823" s="295"/>
      <c r="V1823" s="295"/>
      <c r="W1823" s="324" t="b">
        <f>W1822</f>
        <v>0</v>
      </c>
    </row>
    <row r="1824" spans="3:23" s="294" customFormat="1" ht="5.0999999999999996" customHeight="1" x14ac:dyDescent="0.2">
      <c r="C1824" s="403"/>
      <c r="D1824" s="407"/>
      <c r="E1824" s="404"/>
      <c r="F1824" s="404"/>
      <c r="G1824" s="404"/>
      <c r="H1824" s="404"/>
      <c r="I1824" s="404"/>
      <c r="J1824" s="404"/>
      <c r="K1824" s="404"/>
      <c r="L1824" s="404"/>
      <c r="M1824" s="404"/>
      <c r="N1824" s="405"/>
      <c r="O1824" s="40"/>
      <c r="P1824" s="301"/>
      <c r="Q1824" s="295"/>
      <c r="R1824" s="295"/>
      <c r="S1824" s="295"/>
      <c r="T1824" s="295"/>
      <c r="U1824" s="295"/>
      <c r="V1824" s="295"/>
      <c r="W1824" s="304"/>
    </row>
    <row r="1825" spans="1:23" ht="12.75" customHeight="1" x14ac:dyDescent="0.2">
      <c r="C1825" s="403"/>
      <c r="D1825" s="407"/>
      <c r="E1825" s="412" t="s">
        <v>912</v>
      </c>
      <c r="F1825" s="1013" t="str">
        <f>Translations!$B$257</f>
        <v>Description of the methodology applied</v>
      </c>
      <c r="G1825" s="1013"/>
      <c r="H1825" s="1013"/>
      <c r="I1825" s="1013"/>
      <c r="J1825" s="1013"/>
      <c r="K1825" s="1013"/>
      <c r="L1825" s="1013"/>
      <c r="M1825" s="1013"/>
      <c r="N1825" s="1014"/>
      <c r="P1825" s="301"/>
      <c r="W1825" s="304"/>
    </row>
    <row r="1826" spans="1:23" ht="5.0999999999999996" customHeight="1" x14ac:dyDescent="0.2">
      <c r="C1826" s="403"/>
      <c r="D1826" s="404"/>
      <c r="E1826" s="408"/>
      <c r="F1826" s="503"/>
      <c r="G1826" s="504"/>
      <c r="H1826" s="504"/>
      <c r="I1826" s="504"/>
      <c r="J1826" s="504"/>
      <c r="K1826" s="504"/>
      <c r="L1826" s="504"/>
      <c r="M1826" s="504"/>
      <c r="N1826" s="505"/>
      <c r="W1826" s="304"/>
    </row>
    <row r="1827" spans="1:23" ht="12.75" customHeight="1" x14ac:dyDescent="0.2">
      <c r="C1827" s="403"/>
      <c r="D1827" s="407"/>
      <c r="E1827" s="412"/>
      <c r="F1827" s="1026" t="str">
        <f>IF(I1735&lt;&gt;"",HYPERLINK("#" &amp; Q1827,EUConst_MsgDescription),"")</f>
        <v/>
      </c>
      <c r="G1827" s="1004"/>
      <c r="H1827" s="1004"/>
      <c r="I1827" s="1004"/>
      <c r="J1827" s="1004"/>
      <c r="K1827" s="1004"/>
      <c r="L1827" s="1004"/>
      <c r="M1827" s="1004"/>
      <c r="N1827" s="1005"/>
      <c r="P1827" s="26" t="s">
        <v>481</v>
      </c>
      <c r="Q1827" s="477" t="str">
        <f>"#"&amp;ADDRESS(ROW($C$10),COLUMN($C$10))</f>
        <v>#$C$10</v>
      </c>
      <c r="W1827" s="304"/>
    </row>
    <row r="1828" spans="1:23" ht="5.0999999999999996" customHeight="1" x14ac:dyDescent="0.2">
      <c r="C1828" s="403"/>
      <c r="D1828" s="407"/>
      <c r="E1828" s="413"/>
      <c r="F1828" s="1027"/>
      <c r="G1828" s="1027"/>
      <c r="H1828" s="1027"/>
      <c r="I1828" s="1027"/>
      <c r="J1828" s="1027"/>
      <c r="K1828" s="1027"/>
      <c r="L1828" s="1027"/>
      <c r="M1828" s="1027"/>
      <c r="N1828" s="1028"/>
      <c r="P1828" s="301"/>
      <c r="W1828" s="304"/>
    </row>
    <row r="1829" spans="1:23" s="299" customFormat="1" ht="50.1" customHeight="1" x14ac:dyDescent="0.2">
      <c r="A1829" s="298"/>
      <c r="B1829" s="14"/>
      <c r="C1829" s="403"/>
      <c r="D1829" s="413"/>
      <c r="E1829" s="413"/>
      <c r="F1829" s="994"/>
      <c r="G1829" s="995"/>
      <c r="H1829" s="995"/>
      <c r="I1829" s="995"/>
      <c r="J1829" s="995"/>
      <c r="K1829" s="995"/>
      <c r="L1829" s="995"/>
      <c r="M1829" s="995"/>
      <c r="N1829" s="996"/>
      <c r="O1829" s="40"/>
      <c r="P1829" s="305"/>
      <c r="Q1829" s="306"/>
      <c r="R1829" s="306"/>
      <c r="S1829" s="295"/>
      <c r="T1829" s="295"/>
      <c r="U1829" s="306"/>
      <c r="V1829" s="306"/>
      <c r="W1829" s="307" t="b">
        <f>W1823</f>
        <v>0</v>
      </c>
    </row>
    <row r="1830" spans="1:23" ht="5.0999999999999996" customHeight="1" x14ac:dyDescent="0.2">
      <c r="C1830" s="403"/>
      <c r="D1830" s="407"/>
      <c r="E1830" s="404"/>
      <c r="F1830" s="404"/>
      <c r="G1830" s="404"/>
      <c r="H1830" s="404"/>
      <c r="I1830" s="404"/>
      <c r="J1830" s="404"/>
      <c r="K1830" s="404"/>
      <c r="L1830" s="404"/>
      <c r="M1830" s="404"/>
      <c r="N1830" s="405"/>
      <c r="W1830" s="304"/>
    </row>
    <row r="1831" spans="1:23" ht="12.75" customHeight="1" thickBot="1" x14ac:dyDescent="0.25">
      <c r="C1831" s="403"/>
      <c r="D1831" s="407"/>
      <c r="E1831" s="412"/>
      <c r="F1831" s="1029" t="str">
        <f>Translations!$B$210</f>
        <v>Reference to external files, if relevant</v>
      </c>
      <c r="G1831" s="1029"/>
      <c r="H1831" s="1029"/>
      <c r="I1831" s="1029"/>
      <c r="J1831" s="1029"/>
      <c r="K1831" s="934"/>
      <c r="L1831" s="934"/>
      <c r="M1831" s="934"/>
      <c r="N1831" s="934"/>
      <c r="W1831" s="311" t="b">
        <f>W1829</f>
        <v>0</v>
      </c>
    </row>
    <row r="1832" spans="1:23" ht="5.0999999999999996" customHeight="1" x14ac:dyDescent="0.2">
      <c r="C1832" s="403"/>
      <c r="D1832" s="407"/>
      <c r="E1832" s="404"/>
      <c r="F1832" s="404"/>
      <c r="G1832" s="404"/>
      <c r="H1832" s="404"/>
      <c r="I1832" s="404"/>
      <c r="J1832" s="404"/>
      <c r="K1832" s="404"/>
      <c r="L1832" s="404"/>
      <c r="M1832" s="404"/>
      <c r="N1832" s="405"/>
      <c r="P1832" s="301"/>
    </row>
    <row r="1833" spans="1:23" ht="12.75" customHeight="1" thickBot="1" x14ac:dyDescent="0.25">
      <c r="C1833" s="403"/>
      <c r="D1833" s="407" t="s">
        <v>154</v>
      </c>
      <c r="E1833" s="1047" t="str">
        <f>Translations!$B$345</f>
        <v>Is transferred CO2 imported or exported relevant?</v>
      </c>
      <c r="F1833" s="1047"/>
      <c r="G1833" s="1047"/>
      <c r="H1833" s="1047"/>
      <c r="I1833" s="1047"/>
      <c r="J1833" s="1047"/>
      <c r="K1833" s="1047"/>
      <c r="L1833" s="1047"/>
      <c r="M1833" s="1048"/>
      <c r="N1833" s="1048"/>
      <c r="P1833" s="301"/>
      <c r="T1833" s="21"/>
    </row>
    <row r="1834" spans="1:23" ht="5.0999999999999996" customHeight="1" thickBot="1" x14ac:dyDescent="0.25">
      <c r="C1834" s="403"/>
      <c r="D1834" s="404"/>
      <c r="E1834" s="1016"/>
      <c r="F1834" s="1017"/>
      <c r="G1834" s="1017"/>
      <c r="H1834" s="1017"/>
      <c r="I1834" s="1017"/>
      <c r="J1834" s="1017"/>
      <c r="K1834" s="1017"/>
      <c r="L1834" s="1017"/>
      <c r="M1834" s="1017"/>
      <c r="N1834" s="1018"/>
      <c r="W1834" s="318" t="s">
        <v>457</v>
      </c>
    </row>
    <row r="1835" spans="1:23" ht="25.5" customHeight="1" x14ac:dyDescent="0.2">
      <c r="C1835" s="403"/>
      <c r="D1835" s="404"/>
      <c r="E1835" s="404"/>
      <c r="F1835" s="1052"/>
      <c r="G1835" s="1053"/>
      <c r="H1835" s="1053"/>
      <c r="I1835" s="1053"/>
      <c r="J1835" s="1053"/>
      <c r="K1835" s="1053"/>
      <c r="L1835" s="1053"/>
      <c r="M1835" s="1053"/>
      <c r="N1835" s="1054"/>
      <c r="W1835" s="302" t="b">
        <f>AND(M1833&lt;&gt;"",M1833=FALSE)</f>
        <v>0</v>
      </c>
    </row>
    <row r="1836" spans="1:23" ht="5.0999999999999996" customHeight="1" x14ac:dyDescent="0.2">
      <c r="C1836" s="403"/>
      <c r="D1836" s="404"/>
      <c r="E1836" s="404"/>
      <c r="F1836" s="404"/>
      <c r="G1836" s="404"/>
      <c r="H1836" s="404"/>
      <c r="I1836" s="404"/>
      <c r="J1836" s="404"/>
      <c r="K1836" s="404"/>
      <c r="L1836" s="404"/>
      <c r="M1836" s="404"/>
      <c r="N1836" s="405"/>
      <c r="W1836" s="304"/>
    </row>
    <row r="1837" spans="1:23" ht="12.75" customHeight="1" thickBot="1" x14ac:dyDescent="0.25">
      <c r="C1837" s="403"/>
      <c r="D1837" s="404"/>
      <c r="E1837" s="404"/>
      <c r="F1837" s="1029" t="str">
        <f>Translations!$B$210</f>
        <v>Reference to external files, if relevant</v>
      </c>
      <c r="G1837" s="1029"/>
      <c r="H1837" s="1029"/>
      <c r="I1837" s="1029"/>
      <c r="J1837" s="1029"/>
      <c r="K1837" s="934"/>
      <c r="L1837" s="934"/>
      <c r="M1837" s="934"/>
      <c r="N1837" s="934"/>
      <c r="W1837" s="326" t="b">
        <f>W1835</f>
        <v>0</v>
      </c>
    </row>
    <row r="1838" spans="1:23" ht="5.0999999999999996" customHeight="1" x14ac:dyDescent="0.2">
      <c r="C1838" s="403"/>
      <c r="D1838" s="407"/>
      <c r="E1838" s="404"/>
      <c r="F1838" s="404"/>
      <c r="G1838" s="404"/>
      <c r="H1838" s="404"/>
      <c r="I1838" s="404"/>
      <c r="J1838" s="404"/>
      <c r="K1838" s="404"/>
      <c r="L1838" s="404"/>
      <c r="M1838" s="404"/>
      <c r="N1838" s="405"/>
    </row>
    <row r="1839" spans="1:23" ht="5.0999999999999996" customHeight="1" x14ac:dyDescent="0.2">
      <c r="C1839" s="400"/>
      <c r="D1839" s="416"/>
      <c r="E1839" s="401"/>
      <c r="F1839" s="401"/>
      <c r="G1839" s="401"/>
      <c r="H1839" s="401"/>
      <c r="I1839" s="401"/>
      <c r="J1839" s="401"/>
      <c r="K1839" s="401"/>
      <c r="L1839" s="401"/>
      <c r="M1839" s="401"/>
      <c r="N1839" s="402"/>
    </row>
    <row r="1840" spans="1:23" ht="12.75" customHeight="1" x14ac:dyDescent="0.2">
      <c r="C1840" s="403"/>
      <c r="D1840" s="406" t="s">
        <v>151</v>
      </c>
      <c r="E1840" s="1045" t="str">
        <f>Translations!$B$347</f>
        <v>Fuel input to this sub-installation and relevant emission factor</v>
      </c>
      <c r="F1840" s="1045"/>
      <c r="G1840" s="1045"/>
      <c r="H1840" s="1045"/>
      <c r="I1840" s="1045"/>
      <c r="J1840" s="1045"/>
      <c r="K1840" s="1045"/>
      <c r="L1840" s="1045"/>
      <c r="M1840" s="1045"/>
      <c r="N1840" s="1046"/>
    </row>
    <row r="1841" spans="3:23" s="294" customFormat="1" ht="12.75" customHeight="1" x14ac:dyDescent="0.2">
      <c r="C1841" s="403"/>
      <c r="D1841" s="407" t="s">
        <v>152</v>
      </c>
      <c r="E1841" s="1047" t="str">
        <f>Translations!$B$249</f>
        <v>Information on the methodology applied</v>
      </c>
      <c r="F1841" s="1047"/>
      <c r="G1841" s="1047"/>
      <c r="H1841" s="1047"/>
      <c r="I1841" s="1047"/>
      <c r="J1841" s="1047"/>
      <c r="K1841" s="1047"/>
      <c r="L1841" s="1047"/>
      <c r="M1841" s="1047"/>
      <c r="N1841" s="1049"/>
      <c r="O1841" s="40"/>
      <c r="P1841" s="301"/>
      <c r="Q1841" s="295"/>
      <c r="R1841" s="295"/>
      <c r="S1841" s="295"/>
      <c r="T1841" s="295"/>
      <c r="U1841" s="295"/>
      <c r="V1841" s="295"/>
      <c r="W1841" s="295"/>
    </row>
    <row r="1842" spans="3:23" s="294" customFormat="1" ht="25.5" customHeight="1" x14ac:dyDescent="0.2">
      <c r="C1842" s="403"/>
      <c r="D1842" s="404"/>
      <c r="E1842" s="404"/>
      <c r="F1842" s="426"/>
      <c r="G1842" s="404"/>
      <c r="H1842" s="404"/>
      <c r="I1842" s="1044" t="str">
        <f>Translations!$B$254</f>
        <v>Data source</v>
      </c>
      <c r="J1842" s="1044"/>
      <c r="K1842" s="1044" t="str">
        <f>Translations!$B$255</f>
        <v>Other data source (if applicable)</v>
      </c>
      <c r="L1842" s="1044"/>
      <c r="M1842" s="1044" t="str">
        <f>Translations!$B$255</f>
        <v>Other data source (if applicable)</v>
      </c>
      <c r="N1842" s="1044"/>
      <c r="O1842" s="40"/>
      <c r="P1842" s="295"/>
      <c r="Q1842" s="295"/>
      <c r="R1842" s="295"/>
      <c r="S1842" s="295"/>
      <c r="T1842" s="295"/>
      <c r="U1842" s="295"/>
      <c r="V1842" s="295"/>
      <c r="W1842" s="295"/>
    </row>
    <row r="1843" spans="3:23" s="294" customFormat="1" ht="12.75" customHeight="1" x14ac:dyDescent="0.2">
      <c r="C1843" s="403"/>
      <c r="D1843" s="407"/>
      <c r="E1843" s="412" t="s">
        <v>908</v>
      </c>
      <c r="F1843" s="1050" t="str">
        <f>Translations!$B$231</f>
        <v>Fuel input</v>
      </c>
      <c r="G1843" s="1050"/>
      <c r="H1843" s="1051"/>
      <c r="I1843" s="977"/>
      <c r="J1843" s="978"/>
      <c r="K1843" s="979"/>
      <c r="L1843" s="980"/>
      <c r="M1843" s="979"/>
      <c r="N1843" s="981"/>
      <c r="O1843" s="40"/>
      <c r="P1843" s="295"/>
      <c r="Q1843" s="295"/>
      <c r="R1843" s="295"/>
      <c r="S1843" s="295"/>
      <c r="T1843" s="295"/>
      <c r="U1843" s="295"/>
      <c r="V1843" s="295"/>
      <c r="W1843" s="295"/>
    </row>
    <row r="1844" spans="3:23" s="294" customFormat="1" ht="12.75" customHeight="1" x14ac:dyDescent="0.2">
      <c r="C1844" s="403"/>
      <c r="D1844" s="407"/>
      <c r="E1844" s="412" t="s">
        <v>909</v>
      </c>
      <c r="F1844" s="1050" t="str">
        <f>Translations!$B$353</f>
        <v>Weighted emission factor</v>
      </c>
      <c r="G1844" s="1050"/>
      <c r="H1844" s="1051"/>
      <c r="I1844" s="977"/>
      <c r="J1844" s="978"/>
      <c r="K1844" s="979"/>
      <c r="L1844" s="980"/>
      <c r="M1844" s="979"/>
      <c r="N1844" s="981"/>
      <c r="O1844" s="40"/>
      <c r="P1844" s="295"/>
      <c r="Q1844" s="295"/>
      <c r="R1844" s="295"/>
      <c r="S1844" s="295"/>
      <c r="T1844" s="295"/>
      <c r="U1844" s="295"/>
      <c r="V1844" s="295"/>
      <c r="W1844" s="295"/>
    </row>
    <row r="1845" spans="3:23" s="294" customFormat="1" ht="5.0999999999999996" customHeight="1" x14ac:dyDescent="0.2">
      <c r="C1845" s="403"/>
      <c r="D1845" s="407"/>
      <c r="E1845" s="404"/>
      <c r="F1845" s="404"/>
      <c r="G1845" s="404"/>
      <c r="H1845" s="404"/>
      <c r="I1845" s="404"/>
      <c r="J1845" s="404"/>
      <c r="K1845" s="404"/>
      <c r="L1845" s="404"/>
      <c r="M1845" s="404"/>
      <c r="N1845" s="405"/>
      <c r="O1845" s="40"/>
      <c r="P1845" s="295"/>
      <c r="Q1845" s="295"/>
      <c r="R1845" s="295"/>
      <c r="S1845" s="295"/>
      <c r="T1845" s="295"/>
      <c r="U1845" s="295"/>
      <c r="V1845" s="295"/>
      <c r="W1845" s="295"/>
    </row>
    <row r="1846" spans="3:23" s="294" customFormat="1" ht="12.75" customHeight="1" x14ac:dyDescent="0.2">
      <c r="C1846" s="403"/>
      <c r="D1846" s="407"/>
      <c r="E1846" s="412" t="s">
        <v>910</v>
      </c>
      <c r="F1846" s="1013" t="str">
        <f>Translations!$B$257</f>
        <v>Description of the methodology applied</v>
      </c>
      <c r="G1846" s="1013"/>
      <c r="H1846" s="1013"/>
      <c r="I1846" s="1013"/>
      <c r="J1846" s="1013"/>
      <c r="K1846" s="1013"/>
      <c r="L1846" s="1013"/>
      <c r="M1846" s="1013"/>
      <c r="N1846" s="1014"/>
      <c r="O1846" s="40"/>
      <c r="P1846" s="295"/>
      <c r="Q1846" s="295"/>
      <c r="R1846" s="295"/>
      <c r="S1846" s="295"/>
      <c r="T1846" s="295"/>
      <c r="U1846" s="295"/>
      <c r="V1846" s="295"/>
      <c r="W1846" s="295"/>
    </row>
    <row r="1847" spans="3:23" s="294" customFormat="1" ht="5.0999999999999996" customHeight="1" x14ac:dyDescent="0.2">
      <c r="C1847" s="403"/>
      <c r="D1847" s="404"/>
      <c r="E1847" s="408"/>
      <c r="F1847" s="423"/>
      <c r="G1847" s="424"/>
      <c r="H1847" s="424"/>
      <c r="I1847" s="424"/>
      <c r="J1847" s="424"/>
      <c r="K1847" s="424"/>
      <c r="L1847" s="424"/>
      <c r="M1847" s="424"/>
      <c r="N1847" s="425"/>
      <c r="O1847" s="40"/>
      <c r="P1847" s="295"/>
      <c r="Q1847" s="295"/>
      <c r="R1847" s="295"/>
      <c r="S1847" s="295"/>
      <c r="T1847" s="295"/>
      <c r="U1847" s="295"/>
      <c r="V1847" s="295"/>
      <c r="W1847" s="295"/>
    </row>
    <row r="1848" spans="3:23" s="294" customFormat="1" ht="12.75" customHeight="1" x14ac:dyDescent="0.2">
      <c r="C1848" s="403"/>
      <c r="D1848" s="407"/>
      <c r="E1848" s="412"/>
      <c r="F1848" s="1026" t="str">
        <f>IF(I1735&lt;&gt;"",HYPERLINK("#" &amp; Q1848,EUConst_MsgDescription),"")</f>
        <v/>
      </c>
      <c r="G1848" s="1004"/>
      <c r="H1848" s="1004"/>
      <c r="I1848" s="1004"/>
      <c r="J1848" s="1004"/>
      <c r="K1848" s="1004"/>
      <c r="L1848" s="1004"/>
      <c r="M1848" s="1004"/>
      <c r="N1848" s="1005"/>
      <c r="O1848" s="40"/>
      <c r="P1848" s="26" t="s">
        <v>481</v>
      </c>
      <c r="Q1848" s="477" t="str">
        <f>"#"&amp;ADDRESS(ROW($C$10),COLUMN($C$10))</f>
        <v>#$C$10</v>
      </c>
      <c r="R1848" s="295"/>
      <c r="S1848" s="295"/>
      <c r="T1848" s="295"/>
      <c r="U1848" s="295"/>
      <c r="V1848" s="295"/>
      <c r="W1848" s="295"/>
    </row>
    <row r="1849" spans="3:23" s="294" customFormat="1" ht="5.0999999999999996" customHeight="1" x14ac:dyDescent="0.2">
      <c r="C1849" s="403"/>
      <c r="D1849" s="407"/>
      <c r="E1849" s="413"/>
      <c r="F1849" s="1027"/>
      <c r="G1849" s="1027"/>
      <c r="H1849" s="1027"/>
      <c r="I1849" s="1027"/>
      <c r="J1849" s="1027"/>
      <c r="K1849" s="1027"/>
      <c r="L1849" s="1027"/>
      <c r="M1849" s="1027"/>
      <c r="N1849" s="1028"/>
      <c r="O1849" s="40"/>
      <c r="P1849" s="301"/>
      <c r="Q1849" s="295"/>
      <c r="R1849" s="295"/>
      <c r="S1849" s="295"/>
      <c r="T1849" s="295"/>
      <c r="U1849" s="295"/>
      <c r="V1849" s="295"/>
      <c r="W1849" s="295"/>
    </row>
    <row r="1850" spans="3:23" s="294" customFormat="1" ht="50.1" customHeight="1" x14ac:dyDescent="0.2">
      <c r="C1850" s="403"/>
      <c r="D1850" s="413"/>
      <c r="E1850" s="413"/>
      <c r="F1850" s="994"/>
      <c r="G1850" s="995"/>
      <c r="H1850" s="995"/>
      <c r="I1850" s="995"/>
      <c r="J1850" s="995"/>
      <c r="K1850" s="995"/>
      <c r="L1850" s="995"/>
      <c r="M1850" s="995"/>
      <c r="N1850" s="996"/>
      <c r="O1850" s="40"/>
      <c r="P1850" s="295"/>
      <c r="Q1850" s="295"/>
      <c r="R1850" s="295"/>
      <c r="S1850" s="295"/>
      <c r="T1850" s="295"/>
      <c r="U1850" s="295"/>
      <c r="V1850" s="295"/>
      <c r="W1850" s="295"/>
    </row>
    <row r="1851" spans="3:23" s="294" customFormat="1" ht="5.0999999999999996" customHeight="1" thickBot="1" x14ac:dyDescent="0.25">
      <c r="C1851" s="403"/>
      <c r="D1851" s="407"/>
      <c r="E1851" s="404"/>
      <c r="F1851" s="404"/>
      <c r="G1851" s="404"/>
      <c r="H1851" s="404"/>
      <c r="I1851" s="404"/>
      <c r="J1851" s="404"/>
      <c r="K1851" s="404"/>
      <c r="L1851" s="404"/>
      <c r="M1851" s="404"/>
      <c r="N1851" s="405"/>
      <c r="O1851" s="40"/>
      <c r="P1851" s="295"/>
      <c r="Q1851" s="295"/>
      <c r="R1851" s="295"/>
      <c r="S1851" s="295"/>
      <c r="T1851" s="295"/>
      <c r="U1851" s="295"/>
      <c r="V1851" s="295"/>
      <c r="W1851" s="295"/>
    </row>
    <row r="1852" spans="3:23" s="294" customFormat="1" ht="12.75" customHeight="1" x14ac:dyDescent="0.2">
      <c r="C1852" s="403"/>
      <c r="D1852" s="407"/>
      <c r="E1852" s="412"/>
      <c r="F1852" s="1029" t="str">
        <f>Translations!$B$210</f>
        <v>Reference to external files, if relevant</v>
      </c>
      <c r="G1852" s="1029"/>
      <c r="H1852" s="1029"/>
      <c r="I1852" s="1029"/>
      <c r="J1852" s="1029"/>
      <c r="K1852" s="934"/>
      <c r="L1852" s="934"/>
      <c r="M1852" s="934"/>
      <c r="N1852" s="934"/>
      <c r="O1852" s="40"/>
      <c r="P1852" s="295"/>
      <c r="Q1852" s="295"/>
      <c r="R1852" s="295"/>
      <c r="S1852" s="295"/>
      <c r="T1852" s="295"/>
      <c r="U1852" s="295"/>
      <c r="V1852" s="295"/>
      <c r="W1852" s="318" t="s">
        <v>457</v>
      </c>
    </row>
    <row r="1853" spans="3:23" s="294" customFormat="1" ht="5.0999999999999996" customHeight="1" x14ac:dyDescent="0.2">
      <c r="C1853" s="403"/>
      <c r="D1853" s="407"/>
      <c r="E1853" s="404"/>
      <c r="F1853" s="404"/>
      <c r="G1853" s="404"/>
      <c r="H1853" s="404"/>
      <c r="I1853" s="404"/>
      <c r="J1853" s="404"/>
      <c r="K1853" s="404"/>
      <c r="L1853" s="404"/>
      <c r="M1853" s="404"/>
      <c r="N1853" s="405"/>
      <c r="O1853" s="40"/>
      <c r="P1853" s="301"/>
      <c r="Q1853" s="295"/>
      <c r="R1853" s="295"/>
      <c r="S1853" s="295"/>
      <c r="T1853" s="295"/>
      <c r="U1853" s="295"/>
      <c r="V1853" s="295"/>
      <c r="W1853" s="304"/>
    </row>
    <row r="1854" spans="3:23" s="294" customFormat="1" ht="12.75" customHeight="1" x14ac:dyDescent="0.2">
      <c r="C1854" s="403"/>
      <c r="D1854" s="407" t="s">
        <v>153</v>
      </c>
      <c r="E1854" s="1011" t="str">
        <f>Translations!$B$258</f>
        <v>The hierarchical order has been followed?</v>
      </c>
      <c r="F1854" s="1011"/>
      <c r="G1854" s="1011"/>
      <c r="H1854" s="1012"/>
      <c r="I1854" s="312"/>
      <c r="J1854" s="418" t="str">
        <f>Translations!$B$259</f>
        <v xml:space="preserve"> If not, why?</v>
      </c>
      <c r="K1854" s="977"/>
      <c r="L1854" s="978"/>
      <c r="M1854" s="978"/>
      <c r="N1854" s="984"/>
      <c r="O1854" s="40"/>
      <c r="P1854" s="301"/>
      <c r="Q1854" s="295"/>
      <c r="R1854" s="295"/>
      <c r="S1854" s="295"/>
      <c r="T1854" s="295"/>
      <c r="U1854" s="295"/>
      <c r="V1854" s="295"/>
      <c r="W1854" s="310" t="b">
        <f>AND(I1854&lt;&gt;"",I1854=TRUE)</f>
        <v>0</v>
      </c>
    </row>
    <row r="1855" spans="3:23" s="294" customFormat="1" ht="5.0999999999999996" customHeight="1" x14ac:dyDescent="0.2">
      <c r="C1855" s="403"/>
      <c r="D1855" s="404"/>
      <c r="E1855" s="508"/>
      <c r="F1855" s="508"/>
      <c r="G1855" s="508"/>
      <c r="H1855" s="508"/>
      <c r="I1855" s="508"/>
      <c r="J1855" s="508"/>
      <c r="K1855" s="508"/>
      <c r="L1855" s="508"/>
      <c r="M1855" s="508"/>
      <c r="N1855" s="509"/>
      <c r="O1855" s="40"/>
      <c r="P1855" s="301"/>
      <c r="Q1855" s="295"/>
      <c r="R1855" s="295"/>
      <c r="S1855" s="295"/>
      <c r="T1855" s="295"/>
      <c r="U1855" s="295"/>
      <c r="V1855" s="306"/>
      <c r="W1855" s="304"/>
    </row>
    <row r="1856" spans="3:23" s="294" customFormat="1" ht="12.75" customHeight="1" x14ac:dyDescent="0.2">
      <c r="C1856" s="403"/>
      <c r="D1856" s="421"/>
      <c r="E1856" s="421"/>
      <c r="F1856" s="1013" t="str">
        <f>Translations!$B$264</f>
        <v>Further details on any deviation from the hierarchy</v>
      </c>
      <c r="G1856" s="1013"/>
      <c r="H1856" s="1013"/>
      <c r="I1856" s="1013"/>
      <c r="J1856" s="1013"/>
      <c r="K1856" s="1013"/>
      <c r="L1856" s="1013"/>
      <c r="M1856" s="1013"/>
      <c r="N1856" s="1014"/>
      <c r="O1856" s="40"/>
      <c r="P1856" s="301"/>
      <c r="Q1856" s="295"/>
      <c r="R1856" s="295"/>
      <c r="S1856" s="295"/>
      <c r="T1856" s="295"/>
      <c r="U1856" s="295"/>
      <c r="V1856" s="306"/>
      <c r="W1856" s="304"/>
    </row>
    <row r="1857" spans="3:23" s="294" customFormat="1" ht="25.5" customHeight="1" thickBot="1" x14ac:dyDescent="0.25">
      <c r="C1857" s="403"/>
      <c r="D1857" s="421"/>
      <c r="E1857" s="421"/>
      <c r="F1857" s="994"/>
      <c r="G1857" s="995"/>
      <c r="H1857" s="995"/>
      <c r="I1857" s="995"/>
      <c r="J1857" s="995"/>
      <c r="K1857" s="995"/>
      <c r="L1857" s="995"/>
      <c r="M1857" s="995"/>
      <c r="N1857" s="996"/>
      <c r="O1857" s="40"/>
      <c r="P1857" s="301"/>
      <c r="Q1857" s="295"/>
      <c r="R1857" s="295"/>
      <c r="S1857" s="295"/>
      <c r="T1857" s="295"/>
      <c r="U1857" s="295"/>
      <c r="V1857" s="306"/>
      <c r="W1857" s="321" t="b">
        <f>W1854</f>
        <v>0</v>
      </c>
    </row>
    <row r="1858" spans="3:23" s="294" customFormat="1" ht="5.0999999999999996" customHeight="1" x14ac:dyDescent="0.2">
      <c r="C1858" s="403"/>
      <c r="D1858" s="407"/>
      <c r="E1858" s="404"/>
      <c r="F1858" s="404"/>
      <c r="G1858" s="404"/>
      <c r="H1858" s="404"/>
      <c r="I1858" s="404"/>
      <c r="J1858" s="404"/>
      <c r="K1858" s="404"/>
      <c r="L1858" s="404"/>
      <c r="M1858" s="404"/>
      <c r="N1858" s="405"/>
      <c r="O1858" s="40"/>
      <c r="P1858" s="295"/>
      <c r="Q1858" s="295"/>
      <c r="R1858" s="295"/>
      <c r="S1858" s="295"/>
      <c r="T1858" s="295"/>
      <c r="U1858" s="295"/>
      <c r="V1858" s="295"/>
      <c r="W1858" s="306"/>
    </row>
    <row r="1859" spans="3:23" s="294" customFormat="1" ht="5.0999999999999996" customHeight="1" x14ac:dyDescent="0.2">
      <c r="C1859" s="400"/>
      <c r="D1859" s="416"/>
      <c r="E1859" s="401"/>
      <c r="F1859" s="401"/>
      <c r="G1859" s="401"/>
      <c r="H1859" s="401"/>
      <c r="I1859" s="401"/>
      <c r="J1859" s="401"/>
      <c r="K1859" s="401"/>
      <c r="L1859" s="401"/>
      <c r="M1859" s="401"/>
      <c r="N1859" s="402"/>
      <c r="O1859" s="40"/>
      <c r="P1859" s="295"/>
      <c r="Q1859" s="295"/>
      <c r="R1859" s="295"/>
      <c r="S1859" s="295"/>
      <c r="T1859" s="295"/>
      <c r="U1859" s="295"/>
      <c r="V1859" s="295"/>
      <c r="W1859" s="295"/>
    </row>
    <row r="1860" spans="3:23" s="294" customFormat="1" ht="12.75" customHeight="1" x14ac:dyDescent="0.2">
      <c r="C1860" s="403"/>
      <c r="D1860" s="406" t="s">
        <v>988</v>
      </c>
      <c r="E1860" s="1045" t="str">
        <f>Translations!$B$354</f>
        <v>Measurable heat import to and export from this sub-installation</v>
      </c>
      <c r="F1860" s="1045"/>
      <c r="G1860" s="1045"/>
      <c r="H1860" s="1045"/>
      <c r="I1860" s="1045"/>
      <c r="J1860" s="1045"/>
      <c r="K1860" s="1045"/>
      <c r="L1860" s="1045"/>
      <c r="M1860" s="1045"/>
      <c r="N1860" s="1046"/>
      <c r="O1860" s="40"/>
      <c r="P1860" s="301"/>
      <c r="Q1860" s="295"/>
      <c r="R1860" s="295"/>
      <c r="S1860" s="306"/>
      <c r="T1860" s="306"/>
      <c r="U1860" s="295"/>
      <c r="V1860" s="295"/>
      <c r="W1860" s="295"/>
    </row>
    <row r="1861" spans="3:23" s="294" customFormat="1" ht="12.75" customHeight="1" x14ac:dyDescent="0.2">
      <c r="C1861" s="403"/>
      <c r="D1861" s="407" t="s">
        <v>152</v>
      </c>
      <c r="E1861" s="1047" t="str">
        <f>Translations!$B$357</f>
        <v>Are measurable heat flows relevant for this sub-installation?</v>
      </c>
      <c r="F1861" s="1047"/>
      <c r="G1861" s="1047"/>
      <c r="H1861" s="1047"/>
      <c r="I1861" s="1047"/>
      <c r="J1861" s="1047"/>
      <c r="K1861" s="1047"/>
      <c r="L1861" s="1047"/>
      <c r="M1861" s="1048"/>
      <c r="N1861" s="1048"/>
      <c r="O1861" s="40"/>
      <c r="P1861" s="301"/>
      <c r="Q1861" s="295"/>
      <c r="R1861" s="295"/>
      <c r="S1861" s="295"/>
      <c r="T1861" s="295"/>
      <c r="U1861" s="295"/>
      <c r="V1861" s="295"/>
      <c r="W1861" s="295"/>
    </row>
    <row r="1862" spans="3:23" s="294" customFormat="1" ht="12.75" customHeight="1" x14ac:dyDescent="0.2">
      <c r="C1862" s="403"/>
      <c r="D1862" s="407"/>
      <c r="E1862" s="404"/>
      <c r="F1862" s="404"/>
      <c r="G1862" s="404"/>
      <c r="H1862" s="404"/>
      <c r="I1862" s="404"/>
      <c r="J1862" s="972" t="str">
        <f>IF(I1735="","",IF(AND(M1861&lt;&gt;"",M1861=FALSE),HYPERLINK(Q1862,EUconst_MsgGoOn),""))</f>
        <v/>
      </c>
      <c r="K1862" s="973"/>
      <c r="L1862" s="973"/>
      <c r="M1862" s="973"/>
      <c r="N1862" s="974"/>
      <c r="O1862" s="40"/>
      <c r="P1862" s="26" t="s">
        <v>481</v>
      </c>
      <c r="Q1862" s="477" t="str">
        <f>"#"&amp;ADDRESS(ROW(D1902),COLUMN(D1902))</f>
        <v>#$D$1902</v>
      </c>
      <c r="R1862" s="295"/>
      <c r="S1862" s="295"/>
      <c r="T1862" s="295"/>
      <c r="U1862" s="295"/>
      <c r="V1862" s="295"/>
      <c r="W1862" s="295"/>
    </row>
    <row r="1863" spans="3:23" s="294" customFormat="1" ht="5.0999999999999996" customHeight="1" x14ac:dyDescent="0.2">
      <c r="C1863" s="403"/>
      <c r="D1863" s="407"/>
      <c r="E1863" s="407"/>
      <c r="F1863" s="407"/>
      <c r="G1863" s="407"/>
      <c r="H1863" s="407"/>
      <c r="I1863" s="407"/>
      <c r="J1863" s="407"/>
      <c r="K1863" s="407"/>
      <c r="L1863" s="407"/>
      <c r="M1863" s="407"/>
      <c r="N1863" s="417"/>
      <c r="O1863" s="40"/>
      <c r="P1863" s="26"/>
      <c r="Q1863" s="295"/>
      <c r="R1863" s="295"/>
      <c r="S1863" s="295"/>
      <c r="T1863" s="295"/>
      <c r="U1863" s="295"/>
      <c r="V1863" s="295"/>
      <c r="W1863" s="295"/>
    </row>
    <row r="1864" spans="3:23" s="294" customFormat="1" ht="12.75" customHeight="1" x14ac:dyDescent="0.2">
      <c r="C1864" s="403"/>
      <c r="D1864" s="407" t="s">
        <v>153</v>
      </c>
      <c r="E1864" s="1047" t="str">
        <f>Translations!$B$249</f>
        <v>Information on the methodology applied</v>
      </c>
      <c r="F1864" s="1047"/>
      <c r="G1864" s="1047"/>
      <c r="H1864" s="1047"/>
      <c r="I1864" s="1047"/>
      <c r="J1864" s="1047"/>
      <c r="K1864" s="1047"/>
      <c r="L1864" s="1047"/>
      <c r="M1864" s="1047"/>
      <c r="N1864" s="1049"/>
      <c r="O1864" s="40"/>
      <c r="P1864" s="301"/>
      <c r="Q1864" s="295"/>
      <c r="R1864" s="295"/>
      <c r="S1864" s="295"/>
      <c r="T1864" s="295"/>
      <c r="U1864" s="295"/>
      <c r="V1864" s="295"/>
      <c r="W1864" s="295"/>
    </row>
    <row r="1865" spans="3:23" s="294" customFormat="1" ht="25.5" customHeight="1" thickBot="1" x14ac:dyDescent="0.25">
      <c r="C1865" s="403"/>
      <c r="D1865" s="404"/>
      <c r="E1865" s="404"/>
      <c r="F1865" s="404"/>
      <c r="G1865" s="404"/>
      <c r="H1865" s="404"/>
      <c r="I1865" s="1044" t="str">
        <f>Translations!$B$254</f>
        <v>Data source</v>
      </c>
      <c r="J1865" s="1044"/>
      <c r="K1865" s="1044" t="str">
        <f>Translations!$B$255</f>
        <v>Other data source (if applicable)</v>
      </c>
      <c r="L1865" s="1044"/>
      <c r="M1865" s="1044" t="str">
        <f>Translations!$B$255</f>
        <v>Other data source (if applicable)</v>
      </c>
      <c r="N1865" s="1044"/>
      <c r="O1865" s="40"/>
      <c r="P1865" s="301"/>
      <c r="Q1865" s="295"/>
      <c r="R1865" s="295"/>
      <c r="S1865" s="295"/>
      <c r="T1865" s="295"/>
      <c r="U1865" s="295"/>
      <c r="V1865" s="295"/>
      <c r="W1865" s="295" t="s">
        <v>457</v>
      </c>
    </row>
    <row r="1866" spans="3:23" s="294" customFormat="1" ht="12.75" customHeight="1" x14ac:dyDescent="0.2">
      <c r="C1866" s="403"/>
      <c r="D1866" s="407"/>
      <c r="E1866" s="412" t="s">
        <v>908</v>
      </c>
      <c r="F1866" s="1030" t="str">
        <f>Translations!$B$359</f>
        <v>Measurable heat imported</v>
      </c>
      <c r="G1866" s="1030"/>
      <c r="H1866" s="1031"/>
      <c r="I1866" s="1032"/>
      <c r="J1866" s="1033"/>
      <c r="K1866" s="1034"/>
      <c r="L1866" s="1035"/>
      <c r="M1866" s="1034"/>
      <c r="N1866" s="1036"/>
      <c r="O1866" s="40"/>
      <c r="P1866" s="295"/>
      <c r="Q1866" s="295"/>
      <c r="R1866" s="295"/>
      <c r="S1866" s="295"/>
      <c r="T1866" s="295"/>
      <c r="U1866" s="295"/>
      <c r="V1866" s="295"/>
      <c r="W1866" s="302" t="b">
        <f>AND(M1861&lt;&gt;"",M1861=FALSE)</f>
        <v>0</v>
      </c>
    </row>
    <row r="1867" spans="3:23" s="294" customFormat="1" ht="12.75" customHeight="1" x14ac:dyDescent="0.2">
      <c r="C1867" s="403"/>
      <c r="D1867" s="407"/>
      <c r="E1867" s="412" t="s">
        <v>909</v>
      </c>
      <c r="F1867" s="1037" t="str">
        <f>Translations!$B$360</f>
        <v>Measurable heat from pulp</v>
      </c>
      <c r="G1867" s="1037"/>
      <c r="H1867" s="1038"/>
      <c r="I1867" s="1039"/>
      <c r="J1867" s="1040"/>
      <c r="K1867" s="1041"/>
      <c r="L1867" s="1042"/>
      <c r="M1867" s="1041"/>
      <c r="N1867" s="1043"/>
      <c r="O1867" s="40"/>
      <c r="P1867" s="295"/>
      <c r="Q1867" s="295"/>
      <c r="R1867" s="295"/>
      <c r="S1867" s="295"/>
      <c r="T1867" s="295"/>
      <c r="U1867" s="295"/>
      <c r="V1867" s="295"/>
      <c r="W1867" s="303" t="b">
        <f>W1866</f>
        <v>0</v>
      </c>
    </row>
    <row r="1868" spans="3:23" s="294" customFormat="1" ht="12.75" customHeight="1" x14ac:dyDescent="0.2">
      <c r="C1868" s="403"/>
      <c r="D1868" s="407"/>
      <c r="E1868" s="412" t="s">
        <v>910</v>
      </c>
      <c r="F1868" s="1037" t="str">
        <f>Translations!$B$361</f>
        <v>Measurable heat from nitric acid</v>
      </c>
      <c r="G1868" s="1037"/>
      <c r="H1868" s="1038"/>
      <c r="I1868" s="1039"/>
      <c r="J1868" s="1040"/>
      <c r="K1868" s="1041"/>
      <c r="L1868" s="1042"/>
      <c r="M1868" s="1041"/>
      <c r="N1868" s="1043"/>
      <c r="O1868" s="40"/>
      <c r="P1868" s="295"/>
      <c r="Q1868" s="295"/>
      <c r="R1868" s="295"/>
      <c r="S1868" s="295"/>
      <c r="T1868" s="295"/>
      <c r="U1868" s="295"/>
      <c r="V1868" s="295"/>
      <c r="W1868" s="303" t="b">
        <f>W1867</f>
        <v>0</v>
      </c>
    </row>
    <row r="1869" spans="3:23" s="294" customFormat="1" ht="12.75" customHeight="1" x14ac:dyDescent="0.2">
      <c r="C1869" s="403"/>
      <c r="D1869" s="407"/>
      <c r="E1869" s="412" t="s">
        <v>911</v>
      </c>
      <c r="F1869" s="1019" t="str">
        <f>Translations!$B$362</f>
        <v>Measurable heat exported</v>
      </c>
      <c r="G1869" s="1019"/>
      <c r="H1869" s="1020"/>
      <c r="I1869" s="1021"/>
      <c r="J1869" s="1022"/>
      <c r="K1869" s="1023"/>
      <c r="L1869" s="1024"/>
      <c r="M1869" s="1023"/>
      <c r="N1869" s="1025"/>
      <c r="O1869" s="40"/>
      <c r="P1869" s="295"/>
      <c r="Q1869" s="295"/>
      <c r="R1869" s="295"/>
      <c r="S1869" s="295"/>
      <c r="T1869" s="295"/>
      <c r="U1869" s="295"/>
      <c r="V1869" s="295"/>
      <c r="W1869" s="303" t="b">
        <f>W1868</f>
        <v>0</v>
      </c>
    </row>
    <row r="1870" spans="3:23" s="294" customFormat="1" ht="12.75" customHeight="1" x14ac:dyDescent="0.2">
      <c r="C1870" s="403"/>
      <c r="D1870" s="407"/>
      <c r="E1870" s="412" t="s">
        <v>912</v>
      </c>
      <c r="F1870" s="1050" t="str">
        <f>Translations!$B$274</f>
        <v>Net measurable heat flows</v>
      </c>
      <c r="G1870" s="1050"/>
      <c r="H1870" s="1051"/>
      <c r="I1870" s="977"/>
      <c r="J1870" s="978"/>
      <c r="K1870" s="979"/>
      <c r="L1870" s="980"/>
      <c r="M1870" s="979"/>
      <c r="N1870" s="981"/>
      <c r="O1870" s="40"/>
      <c r="P1870" s="295"/>
      <c r="Q1870" s="295"/>
      <c r="R1870" s="295"/>
      <c r="S1870" s="295"/>
      <c r="T1870" s="295"/>
      <c r="U1870" s="295"/>
      <c r="V1870" s="295"/>
      <c r="W1870" s="303" t="b">
        <f>W1869</f>
        <v>0</v>
      </c>
    </row>
    <row r="1871" spans="3:23" s="294" customFormat="1" ht="5.0999999999999996" customHeight="1" x14ac:dyDescent="0.2">
      <c r="C1871" s="403"/>
      <c r="D1871" s="407"/>
      <c r="E1871" s="404"/>
      <c r="F1871" s="404"/>
      <c r="G1871" s="404"/>
      <c r="H1871" s="404"/>
      <c r="I1871" s="404"/>
      <c r="J1871" s="404"/>
      <c r="K1871" s="404"/>
      <c r="L1871" s="404"/>
      <c r="M1871" s="404"/>
      <c r="N1871" s="405"/>
      <c r="O1871" s="40"/>
      <c r="P1871" s="301"/>
      <c r="Q1871" s="295"/>
      <c r="R1871" s="295"/>
      <c r="S1871" s="295"/>
      <c r="T1871" s="295"/>
      <c r="U1871" s="295"/>
      <c r="V1871" s="295"/>
      <c r="W1871" s="304"/>
    </row>
    <row r="1872" spans="3:23" s="294" customFormat="1" ht="12.75" customHeight="1" x14ac:dyDescent="0.2">
      <c r="C1872" s="403"/>
      <c r="D1872" s="407"/>
      <c r="E1872" s="412" t="s">
        <v>913</v>
      </c>
      <c r="F1872" s="1013" t="str">
        <f>Translations!$B$257</f>
        <v>Description of the methodology applied</v>
      </c>
      <c r="G1872" s="1013"/>
      <c r="H1872" s="1013"/>
      <c r="I1872" s="1013"/>
      <c r="J1872" s="1013"/>
      <c r="K1872" s="1013"/>
      <c r="L1872" s="1013"/>
      <c r="M1872" s="1013"/>
      <c r="N1872" s="1014"/>
      <c r="O1872" s="40"/>
      <c r="P1872" s="301"/>
      <c r="Q1872" s="295"/>
      <c r="R1872" s="295"/>
      <c r="S1872" s="295"/>
      <c r="T1872" s="295"/>
      <c r="U1872" s="295"/>
      <c r="V1872" s="295"/>
      <c r="W1872" s="304"/>
    </row>
    <row r="1873" spans="1:23" ht="5.0999999999999996" customHeight="1" x14ac:dyDescent="0.2">
      <c r="C1873" s="403"/>
      <c r="D1873" s="404"/>
      <c r="E1873" s="408"/>
      <c r="F1873" s="503"/>
      <c r="G1873" s="504"/>
      <c r="H1873" s="504"/>
      <c r="I1873" s="504"/>
      <c r="J1873" s="504"/>
      <c r="K1873" s="504"/>
      <c r="L1873" s="504"/>
      <c r="M1873" s="504"/>
      <c r="N1873" s="505"/>
      <c r="W1873" s="304"/>
    </row>
    <row r="1874" spans="1:23" ht="12.75" customHeight="1" x14ac:dyDescent="0.2">
      <c r="C1874" s="403"/>
      <c r="D1874" s="407"/>
      <c r="E1874" s="412"/>
      <c r="F1874" s="1026" t="str">
        <f>IF(I1735&lt;&gt;"",HYPERLINK("#" &amp; Q1874,EUConst_MsgDescription),"")</f>
        <v/>
      </c>
      <c r="G1874" s="1004"/>
      <c r="H1874" s="1004"/>
      <c r="I1874" s="1004"/>
      <c r="J1874" s="1004"/>
      <c r="K1874" s="1004"/>
      <c r="L1874" s="1004"/>
      <c r="M1874" s="1004"/>
      <c r="N1874" s="1005"/>
      <c r="P1874" s="26" t="s">
        <v>481</v>
      </c>
      <c r="Q1874" s="477" t="str">
        <f>"#"&amp;ADDRESS(ROW($C$10),COLUMN($C$10))</f>
        <v>#$C$10</v>
      </c>
      <c r="W1874" s="304"/>
    </row>
    <row r="1875" spans="1:23" ht="5.0999999999999996" customHeight="1" x14ac:dyDescent="0.2">
      <c r="C1875" s="403"/>
      <c r="D1875" s="407"/>
      <c r="E1875" s="413"/>
      <c r="F1875" s="1027"/>
      <c r="G1875" s="1027"/>
      <c r="H1875" s="1027"/>
      <c r="I1875" s="1027"/>
      <c r="J1875" s="1027"/>
      <c r="K1875" s="1027"/>
      <c r="L1875" s="1027"/>
      <c r="M1875" s="1027"/>
      <c r="N1875" s="1028"/>
      <c r="P1875" s="301"/>
      <c r="W1875" s="304"/>
    </row>
    <row r="1876" spans="1:23" s="299" customFormat="1" ht="50.1" customHeight="1" x14ac:dyDescent="0.2">
      <c r="A1876" s="298"/>
      <c r="B1876" s="14"/>
      <c r="C1876" s="403"/>
      <c r="D1876" s="413"/>
      <c r="E1876" s="413"/>
      <c r="F1876" s="994"/>
      <c r="G1876" s="995"/>
      <c r="H1876" s="995"/>
      <c r="I1876" s="995"/>
      <c r="J1876" s="995"/>
      <c r="K1876" s="995"/>
      <c r="L1876" s="995"/>
      <c r="M1876" s="995"/>
      <c r="N1876" s="996"/>
      <c r="O1876" s="40"/>
      <c r="P1876" s="305"/>
      <c r="Q1876" s="306"/>
      <c r="R1876" s="306"/>
      <c r="S1876" s="295"/>
      <c r="T1876" s="295"/>
      <c r="U1876" s="306"/>
      <c r="V1876" s="306"/>
      <c r="W1876" s="307" t="b">
        <f>W1870</f>
        <v>0</v>
      </c>
    </row>
    <row r="1877" spans="1:23" ht="5.0999999999999996" customHeight="1" x14ac:dyDescent="0.2">
      <c r="C1877" s="403"/>
      <c r="D1877" s="407"/>
      <c r="E1877" s="404"/>
      <c r="F1877" s="404"/>
      <c r="G1877" s="404"/>
      <c r="H1877" s="404"/>
      <c r="I1877" s="404"/>
      <c r="J1877" s="404"/>
      <c r="K1877" s="404"/>
      <c r="L1877" s="404"/>
      <c r="M1877" s="404"/>
      <c r="N1877" s="405"/>
      <c r="W1877" s="304"/>
    </row>
    <row r="1878" spans="1:23" ht="12.75" customHeight="1" x14ac:dyDescent="0.2">
      <c r="C1878" s="403"/>
      <c r="D1878" s="407"/>
      <c r="E1878" s="412"/>
      <c r="F1878" s="1029" t="str">
        <f>Translations!$B$210</f>
        <v>Reference to external files, if relevant</v>
      </c>
      <c r="G1878" s="1029"/>
      <c r="H1878" s="1029"/>
      <c r="I1878" s="1029"/>
      <c r="J1878" s="1029"/>
      <c r="K1878" s="934"/>
      <c r="L1878" s="934"/>
      <c r="M1878" s="934"/>
      <c r="N1878" s="934"/>
      <c r="W1878" s="307" t="b">
        <f>W1876</f>
        <v>0</v>
      </c>
    </row>
    <row r="1879" spans="1:23" ht="5.0999999999999996" customHeight="1" x14ac:dyDescent="0.2">
      <c r="C1879" s="403"/>
      <c r="D1879" s="407"/>
      <c r="E1879" s="404"/>
      <c r="F1879" s="404"/>
      <c r="G1879" s="404"/>
      <c r="H1879" s="404"/>
      <c r="I1879" s="404"/>
      <c r="J1879" s="404"/>
      <c r="K1879" s="404"/>
      <c r="L1879" s="404"/>
      <c r="M1879" s="404"/>
      <c r="N1879" s="405"/>
      <c r="P1879" s="301"/>
      <c r="V1879" s="306"/>
      <c r="W1879" s="304"/>
    </row>
    <row r="1880" spans="1:23" ht="12.75" customHeight="1" x14ac:dyDescent="0.2">
      <c r="C1880" s="403"/>
      <c r="D1880" s="407" t="s">
        <v>154</v>
      </c>
      <c r="E1880" s="1011" t="str">
        <f>Translations!$B$258</f>
        <v>The hierarchical order has been followed?</v>
      </c>
      <c r="F1880" s="1011"/>
      <c r="G1880" s="1011"/>
      <c r="H1880" s="1012"/>
      <c r="I1880" s="312"/>
      <c r="J1880" s="418" t="str">
        <f>Translations!$B$259</f>
        <v xml:space="preserve"> If not, why?</v>
      </c>
      <c r="K1880" s="977"/>
      <c r="L1880" s="978"/>
      <c r="M1880" s="978"/>
      <c r="N1880" s="984"/>
      <c r="P1880" s="301"/>
      <c r="V1880" s="309" t="b">
        <f>W1878</f>
        <v>0</v>
      </c>
      <c r="W1880" s="310" t="b">
        <f>OR(W1876,AND(I1880&lt;&gt;"",I1880=TRUE))</f>
        <v>0</v>
      </c>
    </row>
    <row r="1881" spans="1:23" ht="5.0999999999999996" customHeight="1" x14ac:dyDescent="0.2">
      <c r="C1881" s="403"/>
      <c r="D1881" s="404"/>
      <c r="E1881" s="508"/>
      <c r="F1881" s="508"/>
      <c r="G1881" s="508"/>
      <c r="H1881" s="508"/>
      <c r="I1881" s="508"/>
      <c r="J1881" s="508"/>
      <c r="K1881" s="508"/>
      <c r="L1881" s="508"/>
      <c r="M1881" s="508"/>
      <c r="N1881" s="509"/>
      <c r="P1881" s="301"/>
      <c r="V1881" s="306"/>
      <c r="W1881" s="304"/>
    </row>
    <row r="1882" spans="1:23" ht="12.75" customHeight="1" x14ac:dyDescent="0.2">
      <c r="C1882" s="403"/>
      <c r="D1882" s="421"/>
      <c r="E1882" s="421"/>
      <c r="F1882" s="1013" t="str">
        <f>Translations!$B$264</f>
        <v>Further details on any deviation from the hierarchy</v>
      </c>
      <c r="G1882" s="1013"/>
      <c r="H1882" s="1013"/>
      <c r="I1882" s="1013"/>
      <c r="J1882" s="1013"/>
      <c r="K1882" s="1013"/>
      <c r="L1882" s="1013"/>
      <c r="M1882" s="1013"/>
      <c r="N1882" s="1014"/>
      <c r="P1882" s="301"/>
      <c r="V1882" s="306"/>
      <c r="W1882" s="304"/>
    </row>
    <row r="1883" spans="1:23" ht="25.5" customHeight="1" x14ac:dyDescent="0.2">
      <c r="C1883" s="403"/>
      <c r="D1883" s="421"/>
      <c r="E1883" s="421"/>
      <c r="F1883" s="994"/>
      <c r="G1883" s="995"/>
      <c r="H1883" s="995"/>
      <c r="I1883" s="995"/>
      <c r="J1883" s="995"/>
      <c r="K1883" s="995"/>
      <c r="L1883" s="995"/>
      <c r="M1883" s="995"/>
      <c r="N1883" s="996"/>
      <c r="P1883" s="301"/>
      <c r="V1883" s="306"/>
      <c r="W1883" s="307" t="b">
        <f>W1880</f>
        <v>0</v>
      </c>
    </row>
    <row r="1884" spans="1:23" ht="5.0999999999999996" customHeight="1" x14ac:dyDescent="0.2">
      <c r="C1884" s="403"/>
      <c r="D1884" s="404"/>
      <c r="E1884" s="508"/>
      <c r="F1884" s="508"/>
      <c r="G1884" s="508"/>
      <c r="H1884" s="508"/>
      <c r="I1884" s="508"/>
      <c r="J1884" s="508"/>
      <c r="K1884" s="508"/>
      <c r="L1884" s="508"/>
      <c r="M1884" s="508"/>
      <c r="N1884" s="509"/>
      <c r="P1884" s="301"/>
      <c r="V1884" s="306"/>
      <c r="W1884" s="304"/>
    </row>
    <row r="1885" spans="1:23" ht="12.75" customHeight="1" x14ac:dyDescent="0.2">
      <c r="C1885" s="403"/>
      <c r="D1885" s="407" t="s">
        <v>155</v>
      </c>
      <c r="E1885" s="1047" t="str">
        <f>Translations!$B$363</f>
        <v>Description of the methodology for determination of the relevant attributable emission factors in accordance with sections 10.1.2. and 10.1.3. of Annex VII (FAR).</v>
      </c>
      <c r="F1885" s="1047"/>
      <c r="G1885" s="1047"/>
      <c r="H1885" s="1047"/>
      <c r="I1885" s="1047"/>
      <c r="J1885" s="1047"/>
      <c r="K1885" s="1047"/>
      <c r="L1885" s="1047"/>
      <c r="M1885" s="1047"/>
      <c r="N1885" s="1049"/>
      <c r="P1885" s="301"/>
      <c r="V1885" s="306"/>
      <c r="W1885" s="304"/>
    </row>
    <row r="1886" spans="1:23" ht="5.0999999999999996" customHeight="1" x14ac:dyDescent="0.2">
      <c r="C1886" s="403"/>
      <c r="D1886" s="404"/>
      <c r="E1886" s="408"/>
      <c r="F1886" s="503"/>
      <c r="G1886" s="504"/>
      <c r="H1886" s="504"/>
      <c r="I1886" s="504"/>
      <c r="J1886" s="504"/>
      <c r="K1886" s="504"/>
      <c r="L1886" s="504"/>
      <c r="M1886" s="504"/>
      <c r="N1886" s="505"/>
      <c r="W1886" s="304"/>
    </row>
    <row r="1887" spans="1:23" ht="12.75" customHeight="1" x14ac:dyDescent="0.2">
      <c r="C1887" s="403"/>
      <c r="D1887" s="407"/>
      <c r="E1887" s="412"/>
      <c r="F1887" s="1026" t="str">
        <f>IF(I1735&lt;&gt;"",HYPERLINK("#" &amp; Q1887,EUConst_MsgDescription),"")</f>
        <v/>
      </c>
      <c r="G1887" s="1004"/>
      <c r="H1887" s="1004"/>
      <c r="I1887" s="1004"/>
      <c r="J1887" s="1004"/>
      <c r="K1887" s="1004"/>
      <c r="L1887" s="1004"/>
      <c r="M1887" s="1004"/>
      <c r="N1887" s="1005"/>
      <c r="P1887" s="26" t="s">
        <v>481</v>
      </c>
      <c r="Q1887" s="477" t="str">
        <f>"#"&amp;ADDRESS(ROW($C$10),COLUMN($C$10))</f>
        <v>#$C$10</v>
      </c>
      <c r="W1887" s="304"/>
    </row>
    <row r="1888" spans="1:23" ht="5.0999999999999996" customHeight="1" x14ac:dyDescent="0.2">
      <c r="C1888" s="403"/>
      <c r="D1888" s="407"/>
      <c r="E1888" s="413"/>
      <c r="F1888" s="1027"/>
      <c r="G1888" s="1027"/>
      <c r="H1888" s="1027"/>
      <c r="I1888" s="1027"/>
      <c r="J1888" s="1027"/>
      <c r="K1888" s="1027"/>
      <c r="L1888" s="1027"/>
      <c r="M1888" s="1027"/>
      <c r="N1888" s="1028"/>
      <c r="P1888" s="301"/>
      <c r="W1888" s="304"/>
    </row>
    <row r="1889" spans="1:23" s="299" customFormat="1" ht="50.1" customHeight="1" x14ac:dyDescent="0.2">
      <c r="A1889" s="298"/>
      <c r="B1889" s="14"/>
      <c r="C1889" s="403"/>
      <c r="D1889" s="421"/>
      <c r="E1889" s="422"/>
      <c r="F1889" s="994"/>
      <c r="G1889" s="995"/>
      <c r="H1889" s="995"/>
      <c r="I1889" s="995"/>
      <c r="J1889" s="995"/>
      <c r="K1889" s="995"/>
      <c r="L1889" s="995"/>
      <c r="M1889" s="995"/>
      <c r="N1889" s="996"/>
      <c r="O1889" s="40"/>
      <c r="P1889" s="322"/>
      <c r="Q1889" s="295"/>
      <c r="R1889" s="306"/>
      <c r="S1889" s="295"/>
      <c r="T1889" s="295"/>
      <c r="U1889" s="306"/>
      <c r="V1889" s="306"/>
      <c r="W1889" s="307" t="b">
        <f>W1878</f>
        <v>0</v>
      </c>
    </row>
    <row r="1890" spans="1:23" ht="5.0999999999999996" customHeight="1" x14ac:dyDescent="0.2">
      <c r="C1890" s="403"/>
      <c r="D1890" s="407"/>
      <c r="E1890" s="404"/>
      <c r="F1890" s="404"/>
      <c r="G1890" s="404"/>
      <c r="H1890" s="404"/>
      <c r="I1890" s="404"/>
      <c r="J1890" s="404"/>
      <c r="K1890" s="404"/>
      <c r="L1890" s="404"/>
      <c r="M1890" s="404"/>
      <c r="N1890" s="405"/>
      <c r="W1890" s="304"/>
    </row>
    <row r="1891" spans="1:23" ht="12.75" customHeight="1" x14ac:dyDescent="0.2">
      <c r="C1891" s="403"/>
      <c r="D1891" s="407"/>
      <c r="E1891" s="412"/>
      <c r="F1891" s="1029" t="str">
        <f>Translations!$B$210</f>
        <v>Reference to external files, if relevant</v>
      </c>
      <c r="G1891" s="1029"/>
      <c r="H1891" s="1029"/>
      <c r="I1891" s="1029"/>
      <c r="J1891" s="1029"/>
      <c r="K1891" s="934"/>
      <c r="L1891" s="934"/>
      <c r="M1891" s="934"/>
      <c r="N1891" s="934"/>
      <c r="W1891" s="307" t="b">
        <f>W1889</f>
        <v>0</v>
      </c>
    </row>
    <row r="1892" spans="1:23" ht="5.0999999999999996" customHeight="1" x14ac:dyDescent="0.2">
      <c r="C1892" s="403"/>
      <c r="D1892" s="404"/>
      <c r="E1892" s="508"/>
      <c r="F1892" s="508"/>
      <c r="G1892" s="508"/>
      <c r="H1892" s="508"/>
      <c r="I1892" s="508"/>
      <c r="J1892" s="508"/>
      <c r="K1892" s="508"/>
      <c r="L1892" s="508"/>
      <c r="M1892" s="508"/>
      <c r="N1892" s="509"/>
      <c r="P1892" s="301"/>
      <c r="R1892" s="306"/>
      <c r="V1892" s="306"/>
      <c r="W1892" s="304"/>
    </row>
    <row r="1893" spans="1:23" ht="12.75" customHeight="1" x14ac:dyDescent="0.2">
      <c r="C1893" s="403"/>
      <c r="D1893" s="407" t="s">
        <v>156</v>
      </c>
      <c r="E1893" s="1047" t="str">
        <f>Translations!$B$366</f>
        <v>Are measurable heat flows imported from sub-installations producing pulp relevant?</v>
      </c>
      <c r="F1893" s="1047"/>
      <c r="G1893" s="1047"/>
      <c r="H1893" s="1047"/>
      <c r="I1893" s="1047"/>
      <c r="J1893" s="1047"/>
      <c r="K1893" s="1047"/>
      <c r="L1893" s="1047"/>
      <c r="M1893" s="1048"/>
      <c r="N1893" s="1048"/>
      <c r="P1893" s="301"/>
      <c r="R1893" s="306"/>
      <c r="V1893" s="306"/>
      <c r="W1893" s="307" t="b">
        <f>W1891</f>
        <v>0</v>
      </c>
    </row>
    <row r="1894" spans="1:23" ht="5.0999999999999996" customHeight="1" x14ac:dyDescent="0.2">
      <c r="C1894" s="403"/>
      <c r="D1894" s="404"/>
      <c r="E1894" s="508"/>
      <c r="F1894" s="508"/>
      <c r="G1894" s="508"/>
      <c r="H1894" s="508"/>
      <c r="I1894" s="508"/>
      <c r="J1894" s="508"/>
      <c r="K1894" s="508"/>
      <c r="L1894" s="508"/>
      <c r="M1894" s="508"/>
      <c r="N1894" s="509"/>
      <c r="P1894" s="301"/>
      <c r="R1894" s="306"/>
      <c r="V1894" s="306"/>
      <c r="W1894" s="304"/>
    </row>
    <row r="1895" spans="1:23" ht="12.75" customHeight="1" x14ac:dyDescent="0.2">
      <c r="C1895" s="403"/>
      <c r="D1895" s="404"/>
      <c r="E1895" s="404"/>
      <c r="F1895" s="1013" t="str">
        <f>Translations!$B$257</f>
        <v>Description of the methodology applied</v>
      </c>
      <c r="G1895" s="1013"/>
      <c r="H1895" s="1013"/>
      <c r="I1895" s="1013"/>
      <c r="J1895" s="1013"/>
      <c r="K1895" s="1013"/>
      <c r="L1895" s="1013"/>
      <c r="M1895" s="1013"/>
      <c r="N1895" s="1014"/>
      <c r="P1895" s="301"/>
      <c r="R1895" s="306"/>
      <c r="V1895" s="306"/>
      <c r="W1895" s="304"/>
    </row>
    <row r="1896" spans="1:23" ht="5.0999999999999996" customHeight="1" x14ac:dyDescent="0.2">
      <c r="C1896" s="403"/>
      <c r="D1896" s="404"/>
      <c r="E1896" s="508"/>
      <c r="F1896" s="508"/>
      <c r="G1896" s="508"/>
      <c r="H1896" s="508"/>
      <c r="I1896" s="508"/>
      <c r="J1896" s="508"/>
      <c r="K1896" s="508"/>
      <c r="L1896" s="508"/>
      <c r="M1896" s="508"/>
      <c r="N1896" s="509"/>
      <c r="P1896" s="301"/>
      <c r="R1896" s="306"/>
      <c r="V1896" s="306"/>
      <c r="W1896" s="304"/>
    </row>
    <row r="1897" spans="1:23" ht="12.75" customHeight="1" x14ac:dyDescent="0.2">
      <c r="C1897" s="403"/>
      <c r="D1897" s="407"/>
      <c r="E1897" s="412"/>
      <c r="F1897" s="1026" t="str">
        <f>IF(I1735&lt;&gt;"",HYPERLINK("#" &amp; Q1897,EUConst_MsgDescription),"")</f>
        <v/>
      </c>
      <c r="G1897" s="1004"/>
      <c r="H1897" s="1004"/>
      <c r="I1897" s="1004"/>
      <c r="J1897" s="1004"/>
      <c r="K1897" s="1004"/>
      <c r="L1897" s="1004"/>
      <c r="M1897" s="1004"/>
      <c r="N1897" s="1005"/>
      <c r="P1897" s="26" t="s">
        <v>481</v>
      </c>
      <c r="Q1897" s="477" t="str">
        <f>"#"&amp;ADDRESS(ROW($C$10),COLUMN($C$10))</f>
        <v>#$C$10</v>
      </c>
      <c r="W1897" s="304"/>
    </row>
    <row r="1898" spans="1:23" ht="5.0999999999999996" customHeight="1" x14ac:dyDescent="0.2">
      <c r="C1898" s="403"/>
      <c r="D1898" s="407"/>
      <c r="E1898" s="413"/>
      <c r="F1898" s="1027"/>
      <c r="G1898" s="1027"/>
      <c r="H1898" s="1027"/>
      <c r="I1898" s="1027"/>
      <c r="J1898" s="1027"/>
      <c r="K1898" s="1027"/>
      <c r="L1898" s="1027"/>
      <c r="M1898" s="1027"/>
      <c r="N1898" s="1028"/>
      <c r="P1898" s="301"/>
      <c r="W1898" s="304"/>
    </row>
    <row r="1899" spans="1:23" ht="50.1" customHeight="1" thickBot="1" x14ac:dyDescent="0.25">
      <c r="C1899" s="403"/>
      <c r="D1899" s="404"/>
      <c r="E1899" s="404"/>
      <c r="F1899" s="994"/>
      <c r="G1899" s="995"/>
      <c r="H1899" s="995"/>
      <c r="I1899" s="995"/>
      <c r="J1899" s="995"/>
      <c r="K1899" s="995"/>
      <c r="L1899" s="995"/>
      <c r="M1899" s="995"/>
      <c r="N1899" s="996"/>
      <c r="P1899" s="301"/>
      <c r="R1899" s="306"/>
      <c r="V1899" s="306"/>
      <c r="W1899" s="323" t="b">
        <f>OR(W1893,AND(M1893&lt;&gt;"",M1893=FALSE))</f>
        <v>0</v>
      </c>
    </row>
    <row r="1900" spans="1:23" ht="5.0999999999999996" customHeight="1" x14ac:dyDescent="0.2">
      <c r="C1900" s="403"/>
      <c r="D1900" s="407"/>
      <c r="E1900" s="404"/>
      <c r="F1900" s="404"/>
      <c r="G1900" s="404"/>
      <c r="H1900" s="404"/>
      <c r="I1900" s="404"/>
      <c r="J1900" s="404"/>
      <c r="K1900" s="404"/>
      <c r="L1900" s="404"/>
      <c r="M1900" s="404"/>
      <c r="N1900" s="405"/>
    </row>
    <row r="1901" spans="1:23" ht="5.0999999999999996" customHeight="1" x14ac:dyDescent="0.2">
      <c r="C1901" s="400"/>
      <c r="D1901" s="416"/>
      <c r="E1901" s="401"/>
      <c r="F1901" s="401"/>
      <c r="G1901" s="401"/>
      <c r="H1901" s="401"/>
      <c r="I1901" s="401"/>
      <c r="J1901" s="401"/>
      <c r="K1901" s="401"/>
      <c r="L1901" s="401"/>
      <c r="M1901" s="401"/>
      <c r="N1901" s="402"/>
    </row>
    <row r="1902" spans="1:23" ht="12.75" customHeight="1" x14ac:dyDescent="0.2">
      <c r="C1902" s="403"/>
      <c r="D1902" s="406" t="s">
        <v>997</v>
      </c>
      <c r="E1902" s="1045" t="str">
        <f>Translations!$B$367</f>
        <v>Waste gas balance for this sub-installation</v>
      </c>
      <c r="F1902" s="1045"/>
      <c r="G1902" s="1045"/>
      <c r="H1902" s="1045"/>
      <c r="I1902" s="1045"/>
      <c r="J1902" s="1045"/>
      <c r="K1902" s="1045"/>
      <c r="L1902" s="1045"/>
      <c r="M1902" s="1045"/>
      <c r="N1902" s="1046"/>
    </row>
    <row r="1903" spans="1:23" ht="12.75" customHeight="1" x14ac:dyDescent="0.2">
      <c r="C1903" s="403"/>
      <c r="D1903" s="407" t="s">
        <v>152</v>
      </c>
      <c r="E1903" s="1047" t="str">
        <f>Translations!$B$370</f>
        <v>Are waste gases relevant for this sub-installation?</v>
      </c>
      <c r="F1903" s="1047"/>
      <c r="G1903" s="1047"/>
      <c r="H1903" s="1047"/>
      <c r="I1903" s="1047"/>
      <c r="J1903" s="1047"/>
      <c r="K1903" s="1047"/>
      <c r="L1903" s="1047"/>
      <c r="M1903" s="1048"/>
      <c r="N1903" s="1048"/>
    </row>
    <row r="1904" spans="1:23" ht="12.75" customHeight="1" x14ac:dyDescent="0.2">
      <c r="C1904" s="403"/>
      <c r="D1904" s="407"/>
      <c r="E1904" s="404"/>
      <c r="F1904" s="404"/>
      <c r="G1904" s="404"/>
      <c r="H1904" s="404"/>
      <c r="I1904" s="404"/>
      <c r="J1904" s="972" t="str">
        <f>IF(I1735="","",IF(AND(M1903&lt;&gt;"",M1903=FALSE),HYPERLINK(Q1904,EUconst_MsgGoOn),""))</f>
        <v/>
      </c>
      <c r="K1904" s="973"/>
      <c r="L1904" s="973"/>
      <c r="M1904" s="973"/>
      <c r="N1904" s="974"/>
      <c r="P1904" s="26" t="s">
        <v>481</v>
      </c>
      <c r="Q1904" s="477" t="str">
        <f>"#JUMP_F"&amp;P1735+1</f>
        <v>#JUMP_F10</v>
      </c>
    </row>
    <row r="1905" spans="3:23" s="294" customFormat="1" ht="5.0999999999999996" customHeight="1" x14ac:dyDescent="0.2">
      <c r="C1905" s="403"/>
      <c r="D1905" s="407"/>
      <c r="E1905" s="404"/>
      <c r="F1905" s="404"/>
      <c r="G1905" s="404"/>
      <c r="H1905" s="404"/>
      <c r="I1905" s="404"/>
      <c r="J1905" s="404"/>
      <c r="K1905" s="404"/>
      <c r="L1905" s="404"/>
      <c r="M1905" s="404"/>
      <c r="N1905" s="405"/>
      <c r="O1905" s="40"/>
      <c r="P1905" s="295"/>
      <c r="Q1905" s="295"/>
      <c r="R1905" s="295"/>
      <c r="S1905" s="295"/>
      <c r="T1905" s="295"/>
      <c r="U1905" s="295"/>
      <c r="V1905" s="295"/>
      <c r="W1905" s="295"/>
    </row>
    <row r="1906" spans="3:23" s="294" customFormat="1" ht="12.75" customHeight="1" x14ac:dyDescent="0.2">
      <c r="C1906" s="403"/>
      <c r="D1906" s="407" t="s">
        <v>153</v>
      </c>
      <c r="E1906" s="1047" t="str">
        <f>Translations!$B$249</f>
        <v>Information on the methodology applied</v>
      </c>
      <c r="F1906" s="1047"/>
      <c r="G1906" s="1047"/>
      <c r="H1906" s="1047"/>
      <c r="I1906" s="1047"/>
      <c r="J1906" s="1047"/>
      <c r="K1906" s="1047"/>
      <c r="L1906" s="1047"/>
      <c r="M1906" s="1047"/>
      <c r="N1906" s="1049"/>
      <c r="O1906" s="40"/>
      <c r="P1906" s="295"/>
      <c r="Q1906" s="295"/>
      <c r="R1906" s="295"/>
      <c r="S1906" s="295"/>
      <c r="T1906" s="295"/>
      <c r="U1906" s="295"/>
      <c r="V1906" s="295"/>
      <c r="W1906" s="295"/>
    </row>
    <row r="1907" spans="3:23" s="294" customFormat="1" ht="25.5" customHeight="1" thickBot="1" x14ac:dyDescent="0.25">
      <c r="C1907" s="403"/>
      <c r="D1907" s="404"/>
      <c r="E1907" s="404"/>
      <c r="F1907" s="426"/>
      <c r="G1907" s="404"/>
      <c r="H1907" s="404"/>
      <c r="I1907" s="1044" t="str">
        <f>Translations!$B$254</f>
        <v>Data source</v>
      </c>
      <c r="J1907" s="1044"/>
      <c r="K1907" s="1044" t="str">
        <f>Translations!$B$255</f>
        <v>Other data source (if applicable)</v>
      </c>
      <c r="L1907" s="1044"/>
      <c r="M1907" s="1044" t="str">
        <f>Translations!$B$255</f>
        <v>Other data source (if applicable)</v>
      </c>
      <c r="N1907" s="1044"/>
      <c r="O1907" s="40"/>
      <c r="P1907" s="295"/>
      <c r="Q1907" s="295"/>
      <c r="R1907" s="295"/>
      <c r="S1907" s="295"/>
      <c r="T1907" s="295"/>
      <c r="U1907" s="295"/>
      <c r="V1907" s="295"/>
      <c r="W1907" s="295" t="s">
        <v>457</v>
      </c>
    </row>
    <row r="1908" spans="3:23" s="294" customFormat="1" ht="12.75" customHeight="1" x14ac:dyDescent="0.2">
      <c r="C1908" s="403"/>
      <c r="D1908" s="407"/>
      <c r="E1908" s="412" t="s">
        <v>908</v>
      </c>
      <c r="F1908" s="1030" t="str">
        <f>Translations!$B$374</f>
        <v>Waste gases produced</v>
      </c>
      <c r="G1908" s="1030"/>
      <c r="H1908" s="1031"/>
      <c r="I1908" s="1032"/>
      <c r="J1908" s="1033"/>
      <c r="K1908" s="1034"/>
      <c r="L1908" s="1035"/>
      <c r="M1908" s="1034"/>
      <c r="N1908" s="1036"/>
      <c r="O1908" s="40"/>
      <c r="P1908" s="295"/>
      <c r="Q1908" s="295"/>
      <c r="R1908" s="295"/>
      <c r="S1908" s="295"/>
      <c r="T1908" s="295"/>
      <c r="U1908" s="295"/>
      <c r="V1908" s="295"/>
      <c r="W1908" s="302" t="b">
        <f>AND(M1903&lt;&gt;"",M1903=FALSE)</f>
        <v>0</v>
      </c>
    </row>
    <row r="1909" spans="3:23" s="294" customFormat="1" ht="12.75" customHeight="1" x14ac:dyDescent="0.2">
      <c r="C1909" s="403"/>
      <c r="D1909" s="407"/>
      <c r="E1909" s="412" t="s">
        <v>909</v>
      </c>
      <c r="F1909" s="1037" t="str">
        <f>Translations!$B$256</f>
        <v>Energy content</v>
      </c>
      <c r="G1909" s="1037"/>
      <c r="H1909" s="1038"/>
      <c r="I1909" s="1039"/>
      <c r="J1909" s="1040"/>
      <c r="K1909" s="1041"/>
      <c r="L1909" s="1042"/>
      <c r="M1909" s="1041"/>
      <c r="N1909" s="1043"/>
      <c r="O1909" s="40"/>
      <c r="P1909" s="295"/>
      <c r="Q1909" s="295"/>
      <c r="R1909" s="295"/>
      <c r="S1909" s="295"/>
      <c r="T1909" s="295"/>
      <c r="U1909" s="295"/>
      <c r="V1909" s="295"/>
      <c r="W1909" s="303" t="b">
        <f>W1908</f>
        <v>0</v>
      </c>
    </row>
    <row r="1910" spans="3:23" s="294" customFormat="1" ht="12.75" customHeight="1" x14ac:dyDescent="0.2">
      <c r="C1910" s="403"/>
      <c r="D1910" s="407"/>
      <c r="E1910" s="412" t="s">
        <v>910</v>
      </c>
      <c r="F1910" s="1019" t="str">
        <f>Translations!$B$375</f>
        <v>Emission factor</v>
      </c>
      <c r="G1910" s="1019"/>
      <c r="H1910" s="1020"/>
      <c r="I1910" s="1021"/>
      <c r="J1910" s="1022"/>
      <c r="K1910" s="1023"/>
      <c r="L1910" s="1024"/>
      <c r="M1910" s="1023"/>
      <c r="N1910" s="1025"/>
      <c r="O1910" s="40"/>
      <c r="P1910" s="295"/>
      <c r="Q1910" s="295"/>
      <c r="R1910" s="295"/>
      <c r="S1910" s="295"/>
      <c r="T1910" s="295"/>
      <c r="U1910" s="295"/>
      <c r="V1910" s="295"/>
      <c r="W1910" s="303" t="b">
        <f>W1909</f>
        <v>0</v>
      </c>
    </row>
    <row r="1911" spans="3:23" s="294" customFormat="1" ht="12.75" customHeight="1" x14ac:dyDescent="0.2">
      <c r="C1911" s="403"/>
      <c r="D1911" s="407"/>
      <c r="E1911" s="412" t="s">
        <v>911</v>
      </c>
      <c r="F1911" s="1030" t="str">
        <f>Translations!$B$376</f>
        <v>Waste gases consumed</v>
      </c>
      <c r="G1911" s="1030"/>
      <c r="H1911" s="1031"/>
      <c r="I1911" s="1032"/>
      <c r="J1911" s="1033"/>
      <c r="K1911" s="1034"/>
      <c r="L1911" s="1035"/>
      <c r="M1911" s="1034"/>
      <c r="N1911" s="1036"/>
      <c r="O1911" s="40"/>
      <c r="P1911" s="295"/>
      <c r="Q1911" s="295"/>
      <c r="R1911" s="295"/>
      <c r="S1911" s="295"/>
      <c r="T1911" s="295"/>
      <c r="U1911" s="295"/>
      <c r="V1911" s="295"/>
      <c r="W1911" s="303" t="b">
        <f t="shared" ref="W1911:W1922" si="8">W1910</f>
        <v>0</v>
      </c>
    </row>
    <row r="1912" spans="3:23" s="294" customFormat="1" ht="12.75" customHeight="1" x14ac:dyDescent="0.2">
      <c r="C1912" s="403"/>
      <c r="D1912" s="407"/>
      <c r="E1912" s="412" t="s">
        <v>912</v>
      </c>
      <c r="F1912" s="1037" t="str">
        <f>Translations!$B$256</f>
        <v>Energy content</v>
      </c>
      <c r="G1912" s="1037"/>
      <c r="H1912" s="1038"/>
      <c r="I1912" s="1039"/>
      <c r="J1912" s="1040"/>
      <c r="K1912" s="1041"/>
      <c r="L1912" s="1042"/>
      <c r="M1912" s="1041"/>
      <c r="N1912" s="1043"/>
      <c r="O1912" s="40"/>
      <c r="P1912" s="295"/>
      <c r="Q1912" s="295"/>
      <c r="R1912" s="295"/>
      <c r="S1912" s="295"/>
      <c r="T1912" s="295"/>
      <c r="U1912" s="295"/>
      <c r="V1912" s="295"/>
      <c r="W1912" s="303" t="b">
        <f t="shared" si="8"/>
        <v>0</v>
      </c>
    </row>
    <row r="1913" spans="3:23" s="294" customFormat="1" ht="12.75" customHeight="1" x14ac:dyDescent="0.2">
      <c r="C1913" s="403"/>
      <c r="D1913" s="407"/>
      <c r="E1913" s="412" t="s">
        <v>913</v>
      </c>
      <c r="F1913" s="1019" t="str">
        <f>Translations!$B$375</f>
        <v>Emission factor</v>
      </c>
      <c r="G1913" s="1019"/>
      <c r="H1913" s="1020"/>
      <c r="I1913" s="1021"/>
      <c r="J1913" s="1022"/>
      <c r="K1913" s="1023"/>
      <c r="L1913" s="1024"/>
      <c r="M1913" s="1023"/>
      <c r="N1913" s="1025"/>
      <c r="O1913" s="40"/>
      <c r="P1913" s="295"/>
      <c r="Q1913" s="295"/>
      <c r="R1913" s="295"/>
      <c r="S1913" s="295"/>
      <c r="T1913" s="295"/>
      <c r="U1913" s="295"/>
      <c r="V1913" s="295"/>
      <c r="W1913" s="303" t="b">
        <f t="shared" si="8"/>
        <v>0</v>
      </c>
    </row>
    <row r="1914" spans="3:23" s="294" customFormat="1" ht="12.75" customHeight="1" x14ac:dyDescent="0.2">
      <c r="C1914" s="403"/>
      <c r="D1914" s="407"/>
      <c r="E1914" s="412" t="s">
        <v>914</v>
      </c>
      <c r="F1914" s="1030" t="str">
        <f>Translations!$B$377</f>
        <v>Waste gases flared (not safety flaring)</v>
      </c>
      <c r="G1914" s="1030"/>
      <c r="H1914" s="1031"/>
      <c r="I1914" s="1032"/>
      <c r="J1914" s="1033"/>
      <c r="K1914" s="1034"/>
      <c r="L1914" s="1035"/>
      <c r="M1914" s="1034"/>
      <c r="N1914" s="1036"/>
      <c r="O1914" s="40"/>
      <c r="P1914" s="295"/>
      <c r="Q1914" s="295"/>
      <c r="R1914" s="295"/>
      <c r="S1914" s="295"/>
      <c r="T1914" s="295"/>
      <c r="U1914" s="295"/>
      <c r="V1914" s="295"/>
      <c r="W1914" s="303" t="b">
        <f t="shared" si="8"/>
        <v>0</v>
      </c>
    </row>
    <row r="1915" spans="3:23" s="294" customFormat="1" ht="12.75" customHeight="1" x14ac:dyDescent="0.2">
      <c r="C1915" s="403"/>
      <c r="D1915" s="407"/>
      <c r="E1915" s="412" t="s">
        <v>915</v>
      </c>
      <c r="F1915" s="1037" t="str">
        <f>Translations!$B$256</f>
        <v>Energy content</v>
      </c>
      <c r="G1915" s="1037"/>
      <c r="H1915" s="1038"/>
      <c r="I1915" s="1039"/>
      <c r="J1915" s="1040"/>
      <c r="K1915" s="1041"/>
      <c r="L1915" s="1042"/>
      <c r="M1915" s="1041"/>
      <c r="N1915" s="1043"/>
      <c r="O1915" s="40"/>
      <c r="P1915" s="295"/>
      <c r="Q1915" s="295"/>
      <c r="R1915" s="295"/>
      <c r="S1915" s="295"/>
      <c r="T1915" s="295"/>
      <c r="U1915" s="295"/>
      <c r="V1915" s="295"/>
      <c r="W1915" s="303" t="b">
        <f t="shared" si="8"/>
        <v>0</v>
      </c>
    </row>
    <row r="1916" spans="3:23" s="294" customFormat="1" ht="12.75" customHeight="1" x14ac:dyDescent="0.2">
      <c r="C1916" s="403"/>
      <c r="D1916" s="407"/>
      <c r="E1916" s="412" t="s">
        <v>916</v>
      </c>
      <c r="F1916" s="1019" t="str">
        <f>Translations!$B$375</f>
        <v>Emission factor</v>
      </c>
      <c r="G1916" s="1019"/>
      <c r="H1916" s="1020"/>
      <c r="I1916" s="1021"/>
      <c r="J1916" s="1022"/>
      <c r="K1916" s="1023"/>
      <c r="L1916" s="1024"/>
      <c r="M1916" s="1023"/>
      <c r="N1916" s="1025"/>
      <c r="O1916" s="40"/>
      <c r="P1916" s="295"/>
      <c r="Q1916" s="295"/>
      <c r="R1916" s="295"/>
      <c r="S1916" s="295"/>
      <c r="T1916" s="295"/>
      <c r="U1916" s="295"/>
      <c r="V1916" s="295"/>
      <c r="W1916" s="303" t="b">
        <f t="shared" si="8"/>
        <v>0</v>
      </c>
    </row>
    <row r="1917" spans="3:23" s="294" customFormat="1" ht="12.75" customHeight="1" x14ac:dyDescent="0.2">
      <c r="C1917" s="403"/>
      <c r="D1917" s="407"/>
      <c r="E1917" s="412" t="s">
        <v>917</v>
      </c>
      <c r="F1917" s="1030" t="str">
        <f>Translations!$B$378</f>
        <v>Waste gases imported</v>
      </c>
      <c r="G1917" s="1030"/>
      <c r="H1917" s="1031"/>
      <c r="I1917" s="1032"/>
      <c r="J1917" s="1033"/>
      <c r="K1917" s="1034"/>
      <c r="L1917" s="1035"/>
      <c r="M1917" s="1034"/>
      <c r="N1917" s="1036"/>
      <c r="O1917" s="40"/>
      <c r="P1917" s="295"/>
      <c r="Q1917" s="295"/>
      <c r="R1917" s="295"/>
      <c r="S1917" s="295"/>
      <c r="T1917" s="295"/>
      <c r="U1917" s="295"/>
      <c r="V1917" s="295"/>
      <c r="W1917" s="303" t="b">
        <f t="shared" si="8"/>
        <v>0</v>
      </c>
    </row>
    <row r="1918" spans="3:23" s="294" customFormat="1" ht="12.75" customHeight="1" x14ac:dyDescent="0.2">
      <c r="C1918" s="403"/>
      <c r="D1918" s="407"/>
      <c r="E1918" s="412" t="s">
        <v>918</v>
      </c>
      <c r="F1918" s="1037" t="str">
        <f>Translations!$B$256</f>
        <v>Energy content</v>
      </c>
      <c r="G1918" s="1037"/>
      <c r="H1918" s="1038"/>
      <c r="I1918" s="1039"/>
      <c r="J1918" s="1040"/>
      <c r="K1918" s="1041"/>
      <c r="L1918" s="1042"/>
      <c r="M1918" s="1041"/>
      <c r="N1918" s="1043"/>
      <c r="O1918" s="40"/>
      <c r="P1918" s="295"/>
      <c r="Q1918" s="295"/>
      <c r="R1918" s="295"/>
      <c r="S1918" s="295"/>
      <c r="T1918" s="295"/>
      <c r="U1918" s="295"/>
      <c r="V1918" s="295"/>
      <c r="W1918" s="303" t="b">
        <f t="shared" si="8"/>
        <v>0</v>
      </c>
    </row>
    <row r="1919" spans="3:23" s="294" customFormat="1" ht="12.75" customHeight="1" x14ac:dyDescent="0.2">
      <c r="C1919" s="403"/>
      <c r="D1919" s="407"/>
      <c r="E1919" s="412" t="s">
        <v>919</v>
      </c>
      <c r="F1919" s="1019" t="str">
        <f>Translations!$B$375</f>
        <v>Emission factor</v>
      </c>
      <c r="G1919" s="1019"/>
      <c r="H1919" s="1020"/>
      <c r="I1919" s="1021"/>
      <c r="J1919" s="1022"/>
      <c r="K1919" s="1023"/>
      <c r="L1919" s="1024"/>
      <c r="M1919" s="1023"/>
      <c r="N1919" s="1025"/>
      <c r="O1919" s="40"/>
      <c r="P1919" s="295"/>
      <c r="Q1919" s="295"/>
      <c r="R1919" s="295"/>
      <c r="S1919" s="295"/>
      <c r="T1919" s="295"/>
      <c r="U1919" s="295"/>
      <c r="V1919" s="295"/>
      <c r="W1919" s="303" t="b">
        <f t="shared" si="8"/>
        <v>0</v>
      </c>
    </row>
    <row r="1920" spans="3:23" s="294" customFormat="1" ht="12.75" customHeight="1" x14ac:dyDescent="0.2">
      <c r="C1920" s="403"/>
      <c r="D1920" s="407"/>
      <c r="E1920" s="412" t="s">
        <v>920</v>
      </c>
      <c r="F1920" s="1030" t="str">
        <f>Translations!$B$379</f>
        <v>Waste gases exported</v>
      </c>
      <c r="G1920" s="1030"/>
      <c r="H1920" s="1031"/>
      <c r="I1920" s="1032"/>
      <c r="J1920" s="1033"/>
      <c r="K1920" s="1034"/>
      <c r="L1920" s="1035"/>
      <c r="M1920" s="1034"/>
      <c r="N1920" s="1036"/>
      <c r="O1920" s="40"/>
      <c r="P1920" s="295"/>
      <c r="Q1920" s="295"/>
      <c r="R1920" s="295"/>
      <c r="S1920" s="295"/>
      <c r="T1920" s="295"/>
      <c r="U1920" s="295"/>
      <c r="V1920" s="295"/>
      <c r="W1920" s="303" t="b">
        <f t="shared" si="8"/>
        <v>0</v>
      </c>
    </row>
    <row r="1921" spans="1:23" ht="12.75" customHeight="1" x14ac:dyDescent="0.2">
      <c r="C1921" s="403"/>
      <c r="D1921" s="407"/>
      <c r="E1921" s="412" t="s">
        <v>921</v>
      </c>
      <c r="F1921" s="1037" t="str">
        <f>Translations!$B$256</f>
        <v>Energy content</v>
      </c>
      <c r="G1921" s="1037"/>
      <c r="H1921" s="1038"/>
      <c r="I1921" s="1039"/>
      <c r="J1921" s="1040"/>
      <c r="K1921" s="1041"/>
      <c r="L1921" s="1042"/>
      <c r="M1921" s="1041"/>
      <c r="N1921" s="1043"/>
      <c r="W1921" s="303" t="b">
        <f t="shared" si="8"/>
        <v>0</v>
      </c>
    </row>
    <row r="1922" spans="1:23" ht="12.75" customHeight="1" x14ac:dyDescent="0.2">
      <c r="C1922" s="403"/>
      <c r="D1922" s="407"/>
      <c r="E1922" s="412" t="s">
        <v>922</v>
      </c>
      <c r="F1922" s="1019" t="str">
        <f>Translations!$B$375</f>
        <v>Emission factor</v>
      </c>
      <c r="G1922" s="1019"/>
      <c r="H1922" s="1020"/>
      <c r="I1922" s="1021"/>
      <c r="J1922" s="1022"/>
      <c r="K1922" s="1023"/>
      <c r="L1922" s="1024"/>
      <c r="M1922" s="1023"/>
      <c r="N1922" s="1025"/>
      <c r="W1922" s="303" t="b">
        <f t="shared" si="8"/>
        <v>0</v>
      </c>
    </row>
    <row r="1923" spans="1:23" ht="5.0999999999999996" customHeight="1" x14ac:dyDescent="0.2">
      <c r="C1923" s="403"/>
      <c r="D1923" s="407"/>
      <c r="E1923" s="404"/>
      <c r="F1923" s="404"/>
      <c r="G1923" s="404"/>
      <c r="H1923" s="404"/>
      <c r="I1923" s="404"/>
      <c r="J1923" s="404"/>
      <c r="K1923" s="404"/>
      <c r="L1923" s="404"/>
      <c r="M1923" s="404"/>
      <c r="N1923" s="405"/>
      <c r="W1923" s="320"/>
    </row>
    <row r="1924" spans="1:23" ht="12.75" customHeight="1" x14ac:dyDescent="0.2">
      <c r="C1924" s="403"/>
      <c r="D1924" s="407"/>
      <c r="E1924" s="412" t="s">
        <v>923</v>
      </c>
      <c r="F1924" s="1013" t="str">
        <f>Translations!$B$257</f>
        <v>Description of the methodology applied</v>
      </c>
      <c r="G1924" s="1013"/>
      <c r="H1924" s="1013"/>
      <c r="I1924" s="1013"/>
      <c r="J1924" s="1013"/>
      <c r="K1924" s="1013"/>
      <c r="L1924" s="1013"/>
      <c r="M1924" s="1013"/>
      <c r="N1924" s="1014"/>
      <c r="W1924" s="304"/>
    </row>
    <row r="1925" spans="1:23" ht="5.0999999999999996" customHeight="1" x14ac:dyDescent="0.2">
      <c r="C1925" s="403"/>
      <c r="D1925" s="404"/>
      <c r="E1925" s="408"/>
      <c r="F1925" s="423"/>
      <c r="G1925" s="424"/>
      <c r="H1925" s="424"/>
      <c r="I1925" s="424"/>
      <c r="J1925" s="424"/>
      <c r="K1925" s="424"/>
      <c r="L1925" s="424"/>
      <c r="M1925" s="424"/>
      <c r="N1925" s="425"/>
      <c r="W1925" s="304"/>
    </row>
    <row r="1926" spans="1:23" ht="12.75" customHeight="1" x14ac:dyDescent="0.2">
      <c r="C1926" s="403"/>
      <c r="D1926" s="407"/>
      <c r="E1926" s="412"/>
      <c r="F1926" s="1026" t="str">
        <f>IF(I1735&lt;&gt;"",HYPERLINK("#" &amp; Q1926,EUConst_MsgDescription),"")</f>
        <v/>
      </c>
      <c r="G1926" s="1004"/>
      <c r="H1926" s="1004"/>
      <c r="I1926" s="1004"/>
      <c r="J1926" s="1004"/>
      <c r="K1926" s="1004"/>
      <c r="L1926" s="1004"/>
      <c r="M1926" s="1004"/>
      <c r="N1926" s="1005"/>
      <c r="P1926" s="26" t="s">
        <v>481</v>
      </c>
      <c r="Q1926" s="477" t="str">
        <f>"#"&amp;ADDRESS(ROW($C$10),COLUMN($C$10))</f>
        <v>#$C$10</v>
      </c>
      <c r="W1926" s="304"/>
    </row>
    <row r="1927" spans="1:23" ht="5.0999999999999996" customHeight="1" x14ac:dyDescent="0.2">
      <c r="C1927" s="403"/>
      <c r="D1927" s="407"/>
      <c r="E1927" s="413"/>
      <c r="F1927" s="1027"/>
      <c r="G1927" s="1027"/>
      <c r="H1927" s="1027"/>
      <c r="I1927" s="1027"/>
      <c r="J1927" s="1027"/>
      <c r="K1927" s="1027"/>
      <c r="L1927" s="1027"/>
      <c r="M1927" s="1027"/>
      <c r="N1927" s="1028"/>
      <c r="P1927" s="301"/>
      <c r="W1927" s="304"/>
    </row>
    <row r="1928" spans="1:23" ht="50.1" customHeight="1" x14ac:dyDescent="0.2">
      <c r="C1928" s="403"/>
      <c r="D1928" s="413"/>
      <c r="E1928" s="413"/>
      <c r="F1928" s="994"/>
      <c r="G1928" s="995"/>
      <c r="H1928" s="995"/>
      <c r="I1928" s="995"/>
      <c r="J1928" s="995"/>
      <c r="K1928" s="995"/>
      <c r="L1928" s="995"/>
      <c r="M1928" s="995"/>
      <c r="N1928" s="996"/>
      <c r="W1928" s="303" t="b">
        <f>W1910</f>
        <v>0</v>
      </c>
    </row>
    <row r="1929" spans="1:23" ht="5.0999999999999996" customHeight="1" x14ac:dyDescent="0.2">
      <c r="C1929" s="403"/>
      <c r="D1929" s="407"/>
      <c r="E1929" s="404"/>
      <c r="F1929" s="404"/>
      <c r="G1929" s="404"/>
      <c r="H1929" s="404"/>
      <c r="I1929" s="404"/>
      <c r="J1929" s="404"/>
      <c r="K1929" s="404"/>
      <c r="L1929" s="404"/>
      <c r="M1929" s="404"/>
      <c r="N1929" s="405"/>
      <c r="W1929" s="303"/>
    </row>
    <row r="1930" spans="1:23" ht="12.75" customHeight="1" x14ac:dyDescent="0.2">
      <c r="C1930" s="403"/>
      <c r="D1930" s="407"/>
      <c r="E1930" s="412"/>
      <c r="F1930" s="1029" t="str">
        <f>Translations!$B$210</f>
        <v>Reference to external files, if relevant</v>
      </c>
      <c r="G1930" s="1029"/>
      <c r="H1930" s="1029"/>
      <c r="I1930" s="1029"/>
      <c r="J1930" s="1029"/>
      <c r="K1930" s="934"/>
      <c r="L1930" s="934"/>
      <c r="M1930" s="934"/>
      <c r="N1930" s="934"/>
      <c r="W1930" s="303" t="b">
        <f>W1928</f>
        <v>0</v>
      </c>
    </row>
    <row r="1931" spans="1:23" ht="5.0999999999999996" customHeight="1" x14ac:dyDescent="0.2">
      <c r="C1931" s="403"/>
      <c r="D1931" s="407"/>
      <c r="E1931" s="404"/>
      <c r="F1931" s="404"/>
      <c r="G1931" s="404"/>
      <c r="H1931" s="404"/>
      <c r="I1931" s="404"/>
      <c r="J1931" s="404"/>
      <c r="K1931" s="404"/>
      <c r="L1931" s="404"/>
      <c r="M1931" s="404"/>
      <c r="N1931" s="405"/>
      <c r="W1931" s="324"/>
    </row>
    <row r="1932" spans="1:23" ht="12.75" customHeight="1" x14ac:dyDescent="0.2">
      <c r="C1932" s="403"/>
      <c r="D1932" s="407" t="s">
        <v>154</v>
      </c>
      <c r="E1932" s="1011" t="str">
        <f>Translations!$B$258</f>
        <v>The hierarchical order has been followed?</v>
      </c>
      <c r="F1932" s="1011"/>
      <c r="G1932" s="1011"/>
      <c r="H1932" s="1012"/>
      <c r="I1932" s="312"/>
      <c r="J1932" s="418" t="str">
        <f>Translations!$B$259</f>
        <v xml:space="preserve"> If not, why?</v>
      </c>
      <c r="K1932" s="977"/>
      <c r="L1932" s="978"/>
      <c r="M1932" s="978"/>
      <c r="N1932" s="984"/>
      <c r="V1932" s="325" t="b">
        <f>W1930</f>
        <v>0</v>
      </c>
      <c r="W1932" s="310" t="b">
        <f>OR(W1928,AND(I1932&lt;&gt;"",I1932=TRUE))</f>
        <v>0</v>
      </c>
    </row>
    <row r="1933" spans="1:23" ht="5.0999999999999996" customHeight="1" x14ac:dyDescent="0.2">
      <c r="C1933" s="403"/>
      <c r="D1933" s="404"/>
      <c r="E1933" s="508"/>
      <c r="F1933" s="508"/>
      <c r="G1933" s="508"/>
      <c r="H1933" s="508"/>
      <c r="I1933" s="508"/>
      <c r="J1933" s="508"/>
      <c r="K1933" s="508"/>
      <c r="L1933" s="508"/>
      <c r="M1933" s="508"/>
      <c r="N1933" s="509"/>
      <c r="W1933" s="320"/>
    </row>
    <row r="1934" spans="1:23" ht="12.75" customHeight="1" x14ac:dyDescent="0.2">
      <c r="C1934" s="403"/>
      <c r="D1934" s="421"/>
      <c r="E1934" s="421"/>
      <c r="F1934" s="1013" t="str">
        <f>Translations!$B$264</f>
        <v>Further details on any deviation from the hierarchy</v>
      </c>
      <c r="G1934" s="1013"/>
      <c r="H1934" s="1013"/>
      <c r="I1934" s="1013"/>
      <c r="J1934" s="1013"/>
      <c r="K1934" s="1013"/>
      <c r="L1934" s="1013"/>
      <c r="M1934" s="1013"/>
      <c r="N1934" s="1014"/>
      <c r="W1934" s="324"/>
    </row>
    <row r="1935" spans="1:23" ht="25.5" customHeight="1" thickBot="1" x14ac:dyDescent="0.25">
      <c r="C1935" s="403"/>
      <c r="D1935" s="421"/>
      <c r="E1935" s="421"/>
      <c r="F1935" s="994"/>
      <c r="G1935" s="995"/>
      <c r="H1935" s="995"/>
      <c r="I1935" s="995"/>
      <c r="J1935" s="995"/>
      <c r="K1935" s="995"/>
      <c r="L1935" s="995"/>
      <c r="M1935" s="995"/>
      <c r="N1935" s="996"/>
      <c r="W1935" s="326" t="b">
        <f>W1932</f>
        <v>0</v>
      </c>
    </row>
    <row r="1936" spans="1:23" s="23" customFormat="1" ht="12.75" x14ac:dyDescent="0.2">
      <c r="A1936" s="26"/>
      <c r="B1936" s="40"/>
      <c r="C1936" s="427"/>
      <c r="D1936" s="428"/>
      <c r="E1936" s="428"/>
      <c r="F1936" s="428"/>
      <c r="G1936" s="428"/>
      <c r="H1936" s="428"/>
      <c r="I1936" s="428"/>
      <c r="J1936" s="428"/>
      <c r="K1936" s="428"/>
      <c r="L1936" s="428"/>
      <c r="M1936" s="428"/>
      <c r="N1936" s="429"/>
      <c r="O1936" s="40"/>
      <c r="P1936" s="142" t="str">
        <f>IF(OR(P1735=1,AND(I1735&lt;&gt;"",COUNTIF(P1937:$P$2144,"PRINT")=0)),"PRINT","")</f>
        <v/>
      </c>
      <c r="Q1936" s="26" t="s">
        <v>631</v>
      </c>
      <c r="R1936" s="27"/>
      <c r="S1936" s="27"/>
      <c r="T1936" s="26"/>
      <c r="U1936" s="26"/>
      <c r="V1936" s="26"/>
      <c r="W1936" s="26"/>
    </row>
    <row r="1937" spans="1:26" s="23" customFormat="1" ht="15" thickBot="1" x14ac:dyDescent="0.25">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3">
      <c r="A1938" s="26"/>
      <c r="B1938" s="40"/>
      <c r="C1938" s="343"/>
      <c r="D1938" s="343"/>
      <c r="E1938" s="343"/>
      <c r="F1938" s="343"/>
      <c r="G1938" s="343"/>
      <c r="H1938" s="343"/>
      <c r="I1938" s="343"/>
      <c r="J1938" s="343"/>
      <c r="K1938" s="343"/>
      <c r="L1938" s="343"/>
      <c r="M1938" s="343"/>
      <c r="N1938" s="343"/>
      <c r="O1938" s="40"/>
      <c r="P1938" s="26"/>
      <c r="Q1938" s="26"/>
      <c r="R1938" s="27"/>
      <c r="S1938" s="27"/>
      <c r="T1938" s="26"/>
      <c r="U1938" s="26"/>
      <c r="V1938" s="26"/>
      <c r="W1938" s="26"/>
      <c r="X1938" s="294"/>
      <c r="Y1938" s="294"/>
      <c r="Z1938" s="294"/>
    </row>
    <row r="1939" spans="1:26" s="291" customFormat="1" ht="15" customHeight="1" thickBot="1" x14ac:dyDescent="0.25">
      <c r="A1939" s="288"/>
      <c r="B1939" s="189"/>
      <c r="C1939" s="289">
        <v>10</v>
      </c>
      <c r="D1939" s="1088" t="str">
        <f>Translations!$B$295</f>
        <v>Sub-installation with product benchmark:</v>
      </c>
      <c r="E1939" s="1089"/>
      <c r="F1939" s="1089"/>
      <c r="G1939" s="1089"/>
      <c r="H1939" s="1089"/>
      <c r="I1939" s="1090" t="str">
        <f>IF(INDEX(CNTR_SubInstListIsProdBM,$C1939),INDEX(CNTR_SubInstListNames,$C1939),"")</f>
        <v/>
      </c>
      <c r="J1939" s="1091"/>
      <c r="K1939" s="1091"/>
      <c r="L1939" s="1091"/>
      <c r="M1939" s="1091"/>
      <c r="N1939" s="1092"/>
      <c r="O1939" s="40"/>
      <c r="P1939" s="494">
        <f>P1735+1</f>
        <v>10</v>
      </c>
      <c r="Q1939" s="295"/>
      <c r="R1939" s="314"/>
      <c r="S1939" s="314"/>
      <c r="T1939" s="314"/>
      <c r="U1939" s="290"/>
      <c r="V1939" s="460" t="s">
        <v>935</v>
      </c>
      <c r="W1939" s="461" t="b">
        <f>AND(CNTR_ExistSubInstEntries,I1939="")</f>
        <v>0</v>
      </c>
    </row>
    <row r="1940" spans="1:26" ht="12.75" customHeight="1" thickBot="1" x14ac:dyDescent="0.25">
      <c r="C1940" s="286"/>
      <c r="D1940" s="287"/>
      <c r="E1940" s="1093" t="str">
        <f>Translations!$B$296</f>
        <v>The name of the product benchmark sub-installation is displayed automatically based in the inputs in sheet "C_InstallationDescription".</v>
      </c>
      <c r="F1940" s="1094"/>
      <c r="G1940" s="1094"/>
      <c r="H1940" s="1094"/>
      <c r="I1940" s="1094"/>
      <c r="J1940" s="1094"/>
      <c r="K1940" s="1094"/>
      <c r="L1940" s="1094"/>
      <c r="M1940" s="1094"/>
      <c r="N1940" s="1095"/>
    </row>
    <row r="1941" spans="1:26" ht="5.0999999999999996" customHeight="1" x14ac:dyDescent="0.2">
      <c r="C1941" s="344"/>
      <c r="D1941" s="345"/>
      <c r="E1941" s="345"/>
      <c r="F1941" s="345"/>
      <c r="G1941" s="345"/>
      <c r="H1941" s="345"/>
      <c r="I1941" s="345"/>
      <c r="J1941" s="345"/>
      <c r="K1941" s="345"/>
      <c r="L1941" s="345"/>
      <c r="M1941" s="345"/>
      <c r="N1941" s="346"/>
      <c r="P1941" s="185"/>
      <c r="Q1941" s="185"/>
      <c r="R1941" s="185"/>
      <c r="S1941" s="185"/>
      <c r="T1941" s="185"/>
      <c r="U1941" s="27"/>
      <c r="V1941" s="27"/>
      <c r="W1941" s="464"/>
    </row>
    <row r="1942" spans="1:26" ht="15" customHeight="1" x14ac:dyDescent="0.2">
      <c r="C1942" s="270"/>
      <c r="E1942" s="1009" t="str">
        <f>CONCATENATE(EUconst_MsgSeeFirst," (F.I.1)")</f>
        <v>Detailed instructions for data entries in this tool can be found at the first copy of this tool.  (F.I.1)</v>
      </c>
      <c r="F1942" s="1009"/>
      <c r="G1942" s="1009"/>
      <c r="H1942" s="1009"/>
      <c r="I1942" s="1009"/>
      <c r="J1942" s="1009"/>
      <c r="K1942" s="1009"/>
      <c r="L1942" s="1009"/>
      <c r="M1942" s="1009"/>
      <c r="N1942" s="271"/>
      <c r="P1942" s="185"/>
      <c r="Q1942" s="185"/>
      <c r="R1942" s="185"/>
      <c r="S1942" s="185"/>
      <c r="T1942" s="185"/>
      <c r="U1942" s="27"/>
      <c r="V1942" s="27"/>
      <c r="W1942" s="464"/>
    </row>
    <row r="1943" spans="1:26" ht="5.0999999999999996" customHeight="1" x14ac:dyDescent="0.2">
      <c r="C1943" s="270"/>
      <c r="N1943" s="271"/>
      <c r="P1943" s="185"/>
      <c r="Q1943" s="185"/>
      <c r="R1943" s="185"/>
      <c r="S1943" s="185"/>
      <c r="T1943" s="185"/>
      <c r="U1943" s="27"/>
      <c r="V1943" s="27"/>
      <c r="W1943" s="464"/>
    </row>
    <row r="1944" spans="1:26" ht="12.75" customHeight="1" x14ac:dyDescent="0.2">
      <c r="C1944" s="270"/>
      <c r="D1944" s="24" t="s">
        <v>146</v>
      </c>
      <c r="E1944" s="919" t="str">
        <f>Translations!$B$297</f>
        <v>System boundaries of the sub-installation</v>
      </c>
      <c r="F1944" s="919"/>
      <c r="G1944" s="919"/>
      <c r="H1944" s="919"/>
      <c r="I1944" s="919"/>
      <c r="J1944" s="919"/>
      <c r="K1944" s="919"/>
      <c r="L1944" s="919"/>
      <c r="M1944" s="919"/>
      <c r="N1944" s="1087"/>
    </row>
    <row r="1945" spans="1:26" ht="5.0999999999999996" customHeight="1" x14ac:dyDescent="0.2">
      <c r="C1945" s="270"/>
      <c r="N1945" s="271"/>
    </row>
    <row r="1946" spans="1:26" ht="12.75" customHeight="1" x14ac:dyDescent="0.2">
      <c r="C1946" s="270"/>
      <c r="D1946" s="496" t="s">
        <v>152</v>
      </c>
      <c r="E1946" s="967" t="str">
        <f>Translations!$B$249</f>
        <v>Information on the methodology applied</v>
      </c>
      <c r="F1946" s="967"/>
      <c r="G1946" s="967"/>
      <c r="H1946" s="967"/>
      <c r="I1946" s="967"/>
      <c r="J1946" s="967"/>
      <c r="K1946" s="967"/>
      <c r="L1946" s="967"/>
      <c r="M1946" s="967"/>
      <c r="N1946" s="1072"/>
    </row>
    <row r="1947" spans="1:26" ht="5.0999999999999996" customHeight="1" x14ac:dyDescent="0.2">
      <c r="C1947" s="270"/>
      <c r="D1947" s="29"/>
      <c r="E1947" s="920"/>
      <c r="F1947" s="920"/>
      <c r="G1947" s="920"/>
      <c r="H1947" s="920"/>
      <c r="I1947" s="920"/>
      <c r="J1947" s="920"/>
      <c r="K1947" s="920"/>
      <c r="L1947" s="920"/>
      <c r="M1947" s="920"/>
      <c r="N1947" s="1015"/>
    </row>
    <row r="1948" spans="1:26" ht="50.1" customHeight="1" x14ac:dyDescent="0.2">
      <c r="C1948" s="270"/>
      <c r="D1948" s="496"/>
      <c r="E1948" s="867"/>
      <c r="F1948" s="868"/>
      <c r="G1948" s="868"/>
      <c r="H1948" s="868"/>
      <c r="I1948" s="868"/>
      <c r="J1948" s="868"/>
      <c r="K1948" s="868"/>
      <c r="L1948" s="868"/>
      <c r="M1948" s="868"/>
      <c r="N1948" s="869"/>
    </row>
    <row r="1949" spans="1:26" ht="5.0999999999999996" customHeight="1" x14ac:dyDescent="0.2">
      <c r="C1949" s="270"/>
      <c r="D1949" s="496"/>
      <c r="N1949" s="271"/>
    </row>
    <row r="1950" spans="1:26" ht="12.75" customHeight="1" x14ac:dyDescent="0.2">
      <c r="C1950" s="270"/>
      <c r="D1950" s="496" t="s">
        <v>153</v>
      </c>
      <c r="E1950" s="1085" t="str">
        <f>Translations!$B$210</f>
        <v>Reference to external files, if relevant</v>
      </c>
      <c r="F1950" s="1085"/>
      <c r="G1950" s="1085"/>
      <c r="H1950" s="1085"/>
      <c r="I1950" s="1085"/>
      <c r="J1950" s="1086"/>
      <c r="K1950" s="934"/>
      <c r="L1950" s="934"/>
      <c r="M1950" s="934"/>
      <c r="N1950" s="934"/>
    </row>
    <row r="1951" spans="1:26" ht="5.0999999999999996" customHeight="1" x14ac:dyDescent="0.2">
      <c r="C1951" s="270"/>
      <c r="D1951" s="496"/>
      <c r="N1951" s="271"/>
    </row>
    <row r="1952" spans="1:26" ht="12.75" customHeight="1" x14ac:dyDescent="0.2">
      <c r="C1952" s="270"/>
      <c r="D1952" s="29" t="s">
        <v>154</v>
      </c>
      <c r="E1952" s="1085" t="str">
        <f>Translations!$B$305</f>
        <v>Reference to a separate detailed flow diagram, if relevant</v>
      </c>
      <c r="F1952" s="1085"/>
      <c r="G1952" s="1085"/>
      <c r="H1952" s="1085"/>
      <c r="I1952" s="1085"/>
      <c r="J1952" s="1086"/>
      <c r="K1952" s="934"/>
      <c r="L1952" s="934"/>
      <c r="M1952" s="934"/>
      <c r="N1952" s="934"/>
    </row>
    <row r="1953" spans="1:23" ht="5.0999999999999996" customHeight="1" x14ac:dyDescent="0.2">
      <c r="C1953" s="278"/>
      <c r="D1953" s="279"/>
      <c r="E1953" s="280"/>
      <c r="F1953" s="280"/>
      <c r="G1953" s="280"/>
      <c r="H1953" s="280"/>
      <c r="I1953" s="280"/>
      <c r="J1953" s="280"/>
      <c r="K1953" s="280"/>
      <c r="L1953" s="280"/>
      <c r="M1953" s="280"/>
      <c r="N1953" s="281"/>
    </row>
    <row r="1954" spans="1:23" ht="5.0999999999999996" customHeight="1" x14ac:dyDescent="0.2">
      <c r="C1954" s="270"/>
      <c r="D1954" s="496"/>
      <c r="N1954" s="271"/>
    </row>
    <row r="1955" spans="1:23" ht="12.75" customHeight="1" x14ac:dyDescent="0.2">
      <c r="C1955" s="270"/>
      <c r="D1955" s="24" t="s">
        <v>147</v>
      </c>
      <c r="E1955" s="919" t="str">
        <f>Translations!$B$307</f>
        <v>Method for the determination of annual production (=activity) levels</v>
      </c>
      <c r="F1955" s="919"/>
      <c r="G1955" s="919"/>
      <c r="H1955" s="919"/>
      <c r="I1955" s="919"/>
      <c r="J1955" s="919"/>
      <c r="K1955" s="919"/>
      <c r="L1955" s="919"/>
      <c r="M1955" s="919"/>
      <c r="N1955" s="1087"/>
    </row>
    <row r="1956" spans="1:23" ht="5.0999999999999996" customHeight="1" x14ac:dyDescent="0.2">
      <c r="C1956" s="270"/>
      <c r="D1956" s="24"/>
      <c r="E1956" s="496"/>
      <c r="F1956" s="496"/>
      <c r="G1956" s="496"/>
      <c r="H1956" s="496"/>
      <c r="I1956" s="496"/>
      <c r="J1956" s="496"/>
      <c r="K1956" s="496"/>
      <c r="L1956" s="496"/>
      <c r="M1956" s="496"/>
      <c r="N1956" s="497"/>
    </row>
    <row r="1957" spans="1:23" ht="12.75" customHeight="1" x14ac:dyDescent="0.2">
      <c r="C1957" s="270"/>
      <c r="D1957" s="496" t="s">
        <v>152</v>
      </c>
      <c r="E1957" s="967" t="str">
        <f>Translations!$B$249</f>
        <v>Information on the methodology applied</v>
      </c>
      <c r="F1957" s="967"/>
      <c r="G1957" s="967"/>
      <c r="H1957" s="967"/>
      <c r="I1957" s="967"/>
      <c r="J1957" s="967"/>
      <c r="K1957" s="967"/>
      <c r="L1957" s="967"/>
      <c r="M1957" s="967"/>
      <c r="N1957" s="1072"/>
    </row>
    <row r="1958" spans="1:23" s="316" customFormat="1" ht="25.5" customHeight="1" x14ac:dyDescent="0.25">
      <c r="A1958" s="315"/>
      <c r="B1958" s="138"/>
      <c r="C1958" s="270"/>
      <c r="D1958" s="139"/>
      <c r="E1958" s="140"/>
      <c r="F1958" s="140"/>
      <c r="G1958" s="140"/>
      <c r="H1958" s="140"/>
      <c r="I1958" s="968" t="str">
        <f>Translations!$B$254</f>
        <v>Data source</v>
      </c>
      <c r="J1958" s="968"/>
      <c r="K1958" s="968" t="str">
        <f>Translations!$B$255</f>
        <v>Other data source (if applicable)</v>
      </c>
      <c r="L1958" s="968"/>
      <c r="M1958" s="968" t="str">
        <f>Translations!$B$255</f>
        <v>Other data source (if applicable)</v>
      </c>
      <c r="N1958" s="968"/>
      <c r="O1958" s="40"/>
      <c r="P1958" s="314"/>
      <c r="Q1958" s="314"/>
      <c r="R1958" s="314"/>
      <c r="S1958" s="314"/>
      <c r="T1958" s="314"/>
      <c r="U1958" s="314"/>
      <c r="V1958" s="314"/>
      <c r="W1958" s="314"/>
    </row>
    <row r="1959" spans="1:23" ht="12.75" customHeight="1" x14ac:dyDescent="0.2">
      <c r="C1959" s="270"/>
      <c r="D1959" s="29"/>
      <c r="E1959" s="137" t="s">
        <v>908</v>
      </c>
      <c r="F1959" s="975" t="str">
        <f>Translations!$B$310</f>
        <v>Quantities of products</v>
      </c>
      <c r="G1959" s="975"/>
      <c r="H1959" s="976"/>
      <c r="I1959" s="977"/>
      <c r="J1959" s="978"/>
      <c r="K1959" s="979"/>
      <c r="L1959" s="980"/>
      <c r="M1959" s="979"/>
      <c r="N1959" s="981"/>
    </row>
    <row r="1960" spans="1:23" ht="5.0999999999999996" customHeight="1" x14ac:dyDescent="0.2">
      <c r="C1960" s="270"/>
      <c r="D1960" s="29"/>
      <c r="E1960" s="137"/>
      <c r="F1960" s="500"/>
      <c r="G1960" s="500"/>
      <c r="H1960" s="500"/>
      <c r="I1960" s="500"/>
      <c r="J1960" s="500"/>
      <c r="K1960" s="500"/>
      <c r="L1960" s="500"/>
      <c r="M1960" s="500"/>
      <c r="N1960" s="501"/>
    </row>
    <row r="1961" spans="1:23" ht="12.75" customHeight="1" x14ac:dyDescent="0.2">
      <c r="C1961" s="270"/>
      <c r="D1961" s="496"/>
      <c r="E1961" s="137" t="s">
        <v>909</v>
      </c>
      <c r="F1961" s="975" t="str">
        <f>Translations!$B$311</f>
        <v>Annual quantities of products</v>
      </c>
      <c r="G1961" s="975"/>
      <c r="H1961" s="976"/>
      <c r="I1961" s="1056"/>
      <c r="J1961" s="1056"/>
      <c r="K1961" s="1056"/>
      <c r="L1961" s="1056"/>
      <c r="M1961" s="1056"/>
      <c r="N1961" s="1056"/>
    </row>
    <row r="1962" spans="1:23" ht="5.0999999999999996" customHeight="1" x14ac:dyDescent="0.2">
      <c r="C1962" s="270"/>
      <c r="D1962" s="496"/>
      <c r="N1962" s="271"/>
    </row>
    <row r="1963" spans="1:23" s="23" customFormat="1" ht="12.75" customHeight="1" x14ac:dyDescent="0.25">
      <c r="A1963" s="26"/>
      <c r="B1963" s="221"/>
      <c r="C1963" s="273"/>
      <c r="D1963" s="274"/>
      <c r="E1963" s="137" t="s">
        <v>910</v>
      </c>
      <c r="F1963" s="975" t="str">
        <f>Translations!$B$312</f>
        <v>Special reporting requirements:</v>
      </c>
      <c r="G1963" s="975"/>
      <c r="H1963" s="976"/>
      <c r="I1963" s="999" t="str">
        <f>IF(I1939="","",HYPERLINK(INDEX(EUconst_BMlistSpecialJumpTable,MATCH(I1939,EUconst_BMlistNames,0)),INDEX(EUconst_BMlistSpecialReporting,MATCH(I1939,EUconst_BMlistNames,0))))</f>
        <v/>
      </c>
      <c r="J1963" s="1000"/>
      <c r="K1963" s="1000"/>
      <c r="L1963" s="1000"/>
      <c r="M1963" s="1000"/>
      <c r="N1963" s="1001"/>
      <c r="O1963" s="40"/>
      <c r="P1963" s="222" t="s">
        <v>739</v>
      </c>
      <c r="Q1963" s="223"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25">
      <c r="A1964" s="26"/>
      <c r="B1964" s="221"/>
      <c r="C1964" s="273"/>
      <c r="D1964" s="275"/>
      <c r="F1964" s="1082"/>
      <c r="G1964" s="1082"/>
      <c r="H1964" s="1082"/>
      <c r="I1964" s="1082"/>
      <c r="J1964" s="1082"/>
      <c r="K1964" s="1082"/>
      <c r="L1964" s="1082"/>
      <c r="M1964" s="1082"/>
      <c r="N1964" s="1083"/>
      <c r="O1964" s="40"/>
      <c r="P1964" s="27"/>
      <c r="Q1964" s="26"/>
      <c r="R1964" s="27"/>
      <c r="S1964" s="27"/>
      <c r="T1964" s="26"/>
      <c r="U1964" s="26"/>
      <c r="V1964" s="26"/>
      <c r="W1964" s="26"/>
    </row>
    <row r="1965" spans="1:23" ht="12.75" customHeight="1" x14ac:dyDescent="0.2">
      <c r="C1965" s="270"/>
      <c r="D1965" s="496"/>
      <c r="E1965" s="137" t="s">
        <v>911</v>
      </c>
      <c r="F1965" s="993" t="str">
        <f>Translations!$B$257</f>
        <v>Description of the methodology applied</v>
      </c>
      <c r="G1965" s="993"/>
      <c r="H1965" s="993"/>
      <c r="I1965" s="993"/>
      <c r="J1965" s="993"/>
      <c r="K1965" s="993"/>
      <c r="L1965" s="993"/>
      <c r="M1965" s="993"/>
      <c r="N1965" s="1071"/>
    </row>
    <row r="1966" spans="1:23" ht="12.75" customHeight="1" x14ac:dyDescent="0.2">
      <c r="C1966" s="270"/>
      <c r="D1966" s="496"/>
      <c r="E1966" s="137"/>
      <c r="F1966" s="1026" t="str">
        <f>IF(I1939&lt;&gt;"",HYPERLINK("#" &amp; Q1966,EUConst_MsgDescription),"")</f>
        <v/>
      </c>
      <c r="G1966" s="1004"/>
      <c r="H1966" s="1004"/>
      <c r="I1966" s="1004"/>
      <c r="J1966" s="1004"/>
      <c r="K1966" s="1004"/>
      <c r="L1966" s="1004"/>
      <c r="M1966" s="1004"/>
      <c r="N1966" s="1005"/>
      <c r="P1966" s="26" t="s">
        <v>481</v>
      </c>
      <c r="Q1966" s="477" t="str">
        <f>"#"&amp;ADDRESS(ROW($C$11),COLUMN($C$11))</f>
        <v>#$C$11</v>
      </c>
    </row>
    <row r="1967" spans="1:23" ht="5.0999999999999996" customHeight="1" x14ac:dyDescent="0.2">
      <c r="C1967" s="270"/>
      <c r="D1967" s="496"/>
      <c r="E1967" s="28"/>
      <c r="F1967" s="997"/>
      <c r="G1967" s="997"/>
      <c r="H1967" s="997"/>
      <c r="I1967" s="997"/>
      <c r="J1967" s="997"/>
      <c r="K1967" s="997"/>
      <c r="L1967" s="997"/>
      <c r="M1967" s="997"/>
      <c r="N1967" s="1084"/>
      <c r="P1967" s="301"/>
    </row>
    <row r="1968" spans="1:23" ht="50.1" customHeight="1" x14ac:dyDescent="0.2">
      <c r="C1968" s="270"/>
      <c r="D1968" s="28"/>
      <c r="E1968" s="317"/>
      <c r="F1968" s="1052"/>
      <c r="G1968" s="1053"/>
      <c r="H1968" s="1053"/>
      <c r="I1968" s="1053"/>
      <c r="J1968" s="1053"/>
      <c r="K1968" s="1053"/>
      <c r="L1968" s="1053"/>
      <c r="M1968" s="1053"/>
      <c r="N1968" s="1054"/>
    </row>
    <row r="1969" spans="1:23" ht="5.0999999999999996" customHeight="1" thickBot="1" x14ac:dyDescent="0.25">
      <c r="C1969" s="270"/>
      <c r="N1969" s="271"/>
    </row>
    <row r="1970" spans="1:23" ht="12.75" customHeight="1" x14ac:dyDescent="0.2">
      <c r="C1970" s="270"/>
      <c r="D1970" s="496"/>
      <c r="E1970" s="137"/>
      <c r="F1970" s="998" t="str">
        <f>Translations!$B$210</f>
        <v>Reference to external files, if relevant</v>
      </c>
      <c r="G1970" s="998"/>
      <c r="H1970" s="998"/>
      <c r="I1970" s="998"/>
      <c r="J1970" s="998"/>
      <c r="K1970" s="934"/>
      <c r="L1970" s="934"/>
      <c r="M1970" s="934"/>
      <c r="N1970" s="934"/>
      <c r="W1970" s="318" t="s">
        <v>457</v>
      </c>
    </row>
    <row r="1971" spans="1:23" ht="5.0999999999999996" customHeight="1" x14ac:dyDescent="0.2">
      <c r="C1971" s="270"/>
      <c r="D1971" s="496"/>
      <c r="N1971" s="271"/>
      <c r="W1971" s="304"/>
    </row>
    <row r="1972" spans="1:23" ht="12.75" customHeight="1" x14ac:dyDescent="0.2">
      <c r="C1972" s="270"/>
      <c r="D1972" s="496" t="s">
        <v>153</v>
      </c>
      <c r="E1972" s="982" t="str">
        <f>Translations!$B$258</f>
        <v>The hierarchical order has been followed?</v>
      </c>
      <c r="F1972" s="982"/>
      <c r="G1972" s="982"/>
      <c r="H1972" s="983"/>
      <c r="I1972" s="312"/>
      <c r="J1972" s="319" t="str">
        <f>Translations!$B$259</f>
        <v xml:space="preserve"> If not, why?</v>
      </c>
      <c r="K1972" s="977"/>
      <c r="L1972" s="978"/>
      <c r="M1972" s="978"/>
      <c r="N1972" s="984"/>
      <c r="W1972" s="310" t="b">
        <f>AND(I1972&lt;&gt;"",I1972=TRUE)</f>
        <v>0</v>
      </c>
    </row>
    <row r="1973" spans="1:23" ht="5.0999999999999996" customHeight="1" x14ac:dyDescent="0.2">
      <c r="C1973" s="270"/>
      <c r="E1973" s="502"/>
      <c r="F1973" s="502"/>
      <c r="G1973" s="502"/>
      <c r="H1973" s="502"/>
      <c r="I1973" s="502"/>
      <c r="J1973" s="502"/>
      <c r="K1973" s="502"/>
      <c r="L1973" s="502"/>
      <c r="M1973" s="502"/>
      <c r="N1973" s="397"/>
      <c r="W1973" s="304"/>
    </row>
    <row r="1974" spans="1:23" ht="12.75" customHeight="1" x14ac:dyDescent="0.2">
      <c r="C1974" s="270"/>
      <c r="D1974" s="496"/>
      <c r="E1974" s="496"/>
      <c r="F1974" s="993" t="str">
        <f>Translations!$B$264</f>
        <v>Further details on any deviation from the hierarchy</v>
      </c>
      <c r="G1974" s="993"/>
      <c r="H1974" s="993"/>
      <c r="I1974" s="993"/>
      <c r="J1974" s="993"/>
      <c r="K1974" s="993"/>
      <c r="L1974" s="993"/>
      <c r="M1974" s="993"/>
      <c r="N1974" s="1071"/>
      <c r="W1974" s="304"/>
    </row>
    <row r="1975" spans="1:23" ht="25.5" customHeight="1" thickBot="1" x14ac:dyDescent="0.25">
      <c r="C1975" s="270"/>
      <c r="E1975" s="496"/>
      <c r="F1975" s="1073"/>
      <c r="G1975" s="1074"/>
      <c r="H1975" s="1074"/>
      <c r="I1975" s="1074"/>
      <c r="J1975" s="1074"/>
      <c r="K1975" s="1074"/>
      <c r="L1975" s="1074"/>
      <c r="M1975" s="1074"/>
      <c r="N1975" s="1075"/>
      <c r="W1975" s="321" t="b">
        <f>W1972</f>
        <v>0</v>
      </c>
    </row>
    <row r="1976" spans="1:23" ht="5.0999999999999996" customHeight="1" x14ac:dyDescent="0.2">
      <c r="C1976" s="270"/>
      <c r="D1976" s="496"/>
      <c r="N1976" s="271"/>
    </row>
    <row r="1977" spans="1:23" ht="12.75" customHeight="1" x14ac:dyDescent="0.2">
      <c r="C1977" s="270"/>
      <c r="D1977" s="29" t="s">
        <v>154</v>
      </c>
      <c r="E1977" s="1076" t="str">
        <f>Translations!$B$316</f>
        <v>Description of the methodology for keeping track of the products produced</v>
      </c>
      <c r="F1977" s="1076"/>
      <c r="G1977" s="1076"/>
      <c r="H1977" s="1076"/>
      <c r="I1977" s="1076"/>
      <c r="J1977" s="1076"/>
      <c r="K1977" s="1076"/>
      <c r="L1977" s="1076"/>
      <c r="M1977" s="1076"/>
      <c r="N1977" s="1077"/>
    </row>
    <row r="1978" spans="1:23" ht="5.0999999999999996" customHeight="1" x14ac:dyDescent="0.2">
      <c r="C1978" s="270"/>
      <c r="E1978" s="920"/>
      <c r="F1978" s="920"/>
      <c r="G1978" s="920"/>
      <c r="H1978" s="920"/>
      <c r="I1978" s="920"/>
      <c r="J1978" s="920"/>
      <c r="K1978" s="920"/>
      <c r="L1978" s="920"/>
      <c r="M1978" s="920"/>
      <c r="N1978" s="1015"/>
    </row>
    <row r="1979" spans="1:23" ht="50.1" customHeight="1" x14ac:dyDescent="0.2">
      <c r="C1979" s="270"/>
      <c r="D1979" s="496"/>
      <c r="E1979" s="317"/>
      <c r="F1979" s="1078"/>
      <c r="G1979" s="1079"/>
      <c r="H1979" s="1079"/>
      <c r="I1979" s="1079"/>
      <c r="J1979" s="1079"/>
      <c r="K1979" s="1079"/>
      <c r="L1979" s="1079"/>
      <c r="M1979" s="1079"/>
      <c r="N1979" s="1080"/>
    </row>
    <row r="1980" spans="1:23" ht="5.0999999999999996" customHeight="1" x14ac:dyDescent="0.2">
      <c r="C1980" s="270"/>
      <c r="N1980" s="271"/>
    </row>
    <row r="1981" spans="1:23" ht="5.0999999999999996" customHeight="1" x14ac:dyDescent="0.2">
      <c r="C1981" s="282"/>
      <c r="D1981" s="285"/>
      <c r="E1981" s="283"/>
      <c r="F1981" s="283"/>
      <c r="G1981" s="283"/>
      <c r="H1981" s="283"/>
      <c r="I1981" s="283"/>
      <c r="J1981" s="283"/>
      <c r="K1981" s="283"/>
      <c r="L1981" s="283"/>
      <c r="M1981" s="283"/>
      <c r="N1981" s="284"/>
    </row>
    <row r="1982" spans="1:23" s="23" customFormat="1" x14ac:dyDescent="0.2">
      <c r="A1982" s="26"/>
      <c r="B1982" s="40"/>
      <c r="C1982" s="270"/>
      <c r="D1982" s="24" t="s">
        <v>148</v>
      </c>
      <c r="E1982" s="919" t="str">
        <f>Translations!$B$318</f>
        <v>Exchangeability of fuel and electricity:</v>
      </c>
      <c r="F1982" s="921"/>
      <c r="G1982" s="921"/>
      <c r="H1982" s="921"/>
      <c r="I1982" s="1081"/>
      <c r="J1982" s="972" t="str">
        <f>IF(I1939="","",IF(INDEX(EUconst_BMlistElExchangability,MATCH(I1939,EUconst_BMlistNames,0))=TRUE,"",HYPERLINK(Q1982,EUconst_MsgGoOn)))</f>
        <v/>
      </c>
      <c r="K1982" s="973"/>
      <c r="L1982" s="973"/>
      <c r="M1982" s="973"/>
      <c r="N1982" s="974"/>
      <c r="O1982" s="40"/>
      <c r="P1982" s="26" t="s">
        <v>481</v>
      </c>
      <c r="Q1982" s="477" t="str">
        <f>"#"&amp;ADDRESS(ROW(D2064),COLUMN(D2064))</f>
        <v>#$D$2064</v>
      </c>
      <c r="R1982" s="27"/>
      <c r="S1982" s="27"/>
      <c r="T1982" s="21"/>
      <c r="U1982" s="21"/>
      <c r="V1982" s="295"/>
      <c r="W1982" s="295"/>
    </row>
    <row r="1983" spans="1:23" ht="12.75" customHeight="1" thickBot="1" x14ac:dyDescent="0.25">
      <c r="C1983" s="270"/>
      <c r="D1983" s="496" t="s">
        <v>152</v>
      </c>
      <c r="E1983" s="967" t="str">
        <f>Translations!$B$249</f>
        <v>Information on the methodology applied</v>
      </c>
      <c r="F1983" s="967"/>
      <c r="G1983" s="967"/>
      <c r="H1983" s="967"/>
      <c r="I1983" s="967"/>
      <c r="J1983" s="967"/>
      <c r="K1983" s="967"/>
      <c r="L1983" s="967"/>
      <c r="M1983" s="967"/>
      <c r="N1983" s="1072"/>
      <c r="P1983" s="301"/>
      <c r="T1983" s="21"/>
    </row>
    <row r="1984" spans="1:23" ht="25.5" customHeight="1" thickBot="1" x14ac:dyDescent="0.25">
      <c r="C1984" s="270"/>
      <c r="E1984" s="496"/>
      <c r="I1984" s="968" t="str">
        <f>Translations!$B$254</f>
        <v>Data source</v>
      </c>
      <c r="J1984" s="968"/>
      <c r="K1984" s="968" t="str">
        <f>Translations!$B$255</f>
        <v>Other data source (if applicable)</v>
      </c>
      <c r="L1984" s="968"/>
      <c r="M1984" s="968" t="str">
        <f>Translations!$B$255</f>
        <v>Other data source (if applicable)</v>
      </c>
      <c r="N1984" s="968"/>
      <c r="U1984" s="301"/>
      <c r="V1984" s="301"/>
      <c r="W1984" s="318" t="s">
        <v>457</v>
      </c>
    </row>
    <row r="1985" spans="3:23" s="294" customFormat="1" ht="12.75" customHeight="1" x14ac:dyDescent="0.2">
      <c r="C1985" s="270"/>
      <c r="D1985" s="40"/>
      <c r="E1985" s="496" t="s">
        <v>908</v>
      </c>
      <c r="F1985" s="975" t="str">
        <f>Translations!$B$322</f>
        <v>Relevant electricity consumption</v>
      </c>
      <c r="G1985" s="975"/>
      <c r="H1985" s="976"/>
      <c r="I1985" s="1056"/>
      <c r="J1985" s="1056"/>
      <c r="K1985" s="1002"/>
      <c r="L1985" s="1002"/>
      <c r="M1985" s="1002"/>
      <c r="N1985" s="1002"/>
      <c r="O1985" s="40"/>
      <c r="P1985" s="295"/>
      <c r="Q1985" s="295"/>
      <c r="R1985" s="295"/>
      <c r="S1985" s="295"/>
      <c r="T1985" s="295"/>
      <c r="U1985" s="301"/>
      <c r="V1985" s="301"/>
      <c r="W1985" s="302" t="b">
        <f>IF(I1939&lt;&gt;"",IF(INDEX(EUconst_BMlistElExchangability,MATCH(I1939,EUconst_BMlistNames,0))=TRUE,FALSE,TRUE),FALSE)</f>
        <v>0</v>
      </c>
    </row>
    <row r="1986" spans="3:23" s="294" customFormat="1" ht="5.0999999999999996" customHeight="1" x14ac:dyDescent="0.2">
      <c r="C1986" s="270"/>
      <c r="D1986" s="496"/>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2">
      <c r="C1987" s="270"/>
      <c r="D1987" s="496"/>
      <c r="E1987" s="137" t="s">
        <v>909</v>
      </c>
      <c r="F1987" s="993" t="str">
        <f>Translations!$B$257</f>
        <v>Description of the methodology applied</v>
      </c>
      <c r="G1987" s="993"/>
      <c r="H1987" s="993"/>
      <c r="I1987" s="993"/>
      <c r="J1987" s="993"/>
      <c r="K1987" s="993"/>
      <c r="L1987" s="993"/>
      <c r="M1987" s="993"/>
      <c r="N1987" s="1071"/>
      <c r="O1987" s="40"/>
      <c r="P1987" s="295"/>
      <c r="Q1987" s="295"/>
      <c r="R1987" s="295"/>
      <c r="S1987" s="295"/>
      <c r="T1987" s="295"/>
      <c r="U1987" s="295"/>
      <c r="V1987" s="295"/>
      <c r="W1987" s="304"/>
    </row>
    <row r="1988" spans="3:23" s="294" customFormat="1" ht="5.0999999999999996" customHeight="1" x14ac:dyDescent="0.2">
      <c r="C1988" s="270"/>
      <c r="D1988" s="40"/>
      <c r="E1988" s="272"/>
      <c r="F1988" s="498"/>
      <c r="G1988" s="499"/>
      <c r="H1988" s="499"/>
      <c r="I1988" s="499"/>
      <c r="J1988" s="499"/>
      <c r="K1988" s="499"/>
      <c r="L1988" s="499"/>
      <c r="M1988" s="499"/>
      <c r="N1988" s="506"/>
      <c r="O1988" s="40"/>
      <c r="P1988" s="295"/>
      <c r="Q1988" s="295"/>
      <c r="R1988" s="295"/>
      <c r="S1988" s="295"/>
      <c r="T1988" s="295"/>
      <c r="U1988" s="295"/>
      <c r="V1988" s="295"/>
      <c r="W1988" s="304"/>
    </row>
    <row r="1989" spans="3:23" s="294" customFormat="1" ht="12.75" customHeight="1" x14ac:dyDescent="0.2">
      <c r="C1989" s="270"/>
      <c r="D1989" s="496"/>
      <c r="E1989" s="137"/>
      <c r="F1989" s="1026" t="str">
        <f>IF(AND(I1939&lt;&gt;"",J1982=""),HYPERLINK("#" &amp; Q1989,EUConst_MsgDescription),"")</f>
        <v/>
      </c>
      <c r="G1989" s="1004"/>
      <c r="H1989" s="1004"/>
      <c r="I1989" s="1004"/>
      <c r="J1989" s="1004"/>
      <c r="K1989" s="1004"/>
      <c r="L1989" s="1004"/>
      <c r="M1989" s="1004"/>
      <c r="N1989" s="1005"/>
      <c r="O1989" s="40"/>
      <c r="P1989" s="26" t="s">
        <v>481</v>
      </c>
      <c r="Q1989" s="477" t="str">
        <f>"#"&amp;ADDRESS(ROW($C$10),COLUMN($C$10))</f>
        <v>#$C$10</v>
      </c>
      <c r="R1989" s="295"/>
      <c r="S1989" s="295"/>
      <c r="T1989" s="295"/>
      <c r="U1989" s="295"/>
      <c r="V1989" s="295"/>
      <c r="W1989" s="304"/>
    </row>
    <row r="1990" spans="3:23" s="294" customFormat="1" ht="5.0999999999999996" customHeight="1" x14ac:dyDescent="0.2">
      <c r="C1990" s="270"/>
      <c r="D1990" s="496"/>
      <c r="E1990" s="28"/>
      <c r="F1990" s="1069"/>
      <c r="G1990" s="1069"/>
      <c r="H1990" s="1069"/>
      <c r="I1990" s="1069"/>
      <c r="J1990" s="1069"/>
      <c r="K1990" s="1069"/>
      <c r="L1990" s="1069"/>
      <c r="M1990" s="1069"/>
      <c r="N1990" s="1070"/>
      <c r="O1990" s="40"/>
      <c r="P1990" s="301"/>
      <c r="Q1990" s="295"/>
      <c r="R1990" s="295"/>
      <c r="S1990" s="295"/>
      <c r="T1990" s="295"/>
      <c r="U1990" s="295"/>
      <c r="V1990" s="295"/>
      <c r="W1990" s="304"/>
    </row>
    <row r="1991" spans="3:23" s="294" customFormat="1" ht="50.1" customHeight="1" x14ac:dyDescent="0.2">
      <c r="C1991" s="270"/>
      <c r="D1991" s="28"/>
      <c r="E1991" s="317"/>
      <c r="F1991" s="1052"/>
      <c r="G1991" s="1053"/>
      <c r="H1991" s="1053"/>
      <c r="I1991" s="1053"/>
      <c r="J1991" s="1053"/>
      <c r="K1991" s="1053"/>
      <c r="L1991" s="1053"/>
      <c r="M1991" s="1053"/>
      <c r="N1991" s="1054"/>
      <c r="O1991" s="40"/>
      <c r="P1991" s="295"/>
      <c r="Q1991" s="295"/>
      <c r="R1991" s="295"/>
      <c r="S1991" s="295"/>
      <c r="T1991" s="295"/>
      <c r="U1991" s="295"/>
      <c r="V1991" s="295"/>
      <c r="W1991" s="303" t="b">
        <f>W1985</f>
        <v>0</v>
      </c>
    </row>
    <row r="1992" spans="3:23" s="294" customFormat="1" ht="5.0999999999999996" customHeight="1" x14ac:dyDescent="0.2">
      <c r="C1992" s="270"/>
      <c r="D1992" s="496"/>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2">
      <c r="C1993" s="270"/>
      <c r="D1993" s="496"/>
      <c r="E1993" s="137"/>
      <c r="F1993" s="998" t="str">
        <f>Translations!$B$210</f>
        <v>Reference to external files, if relevant</v>
      </c>
      <c r="G1993" s="998"/>
      <c r="H1993" s="998"/>
      <c r="I1993" s="998"/>
      <c r="J1993" s="998"/>
      <c r="K1993" s="934"/>
      <c r="L1993" s="934"/>
      <c r="M1993" s="934"/>
      <c r="N1993" s="934"/>
      <c r="O1993" s="40"/>
      <c r="P1993" s="295"/>
      <c r="Q1993" s="295"/>
      <c r="R1993" s="295"/>
      <c r="S1993" s="295"/>
      <c r="T1993" s="295"/>
      <c r="U1993" s="295"/>
      <c r="V1993" s="295"/>
      <c r="W1993" s="303" t="b">
        <f>W1991</f>
        <v>0</v>
      </c>
    </row>
    <row r="1994" spans="3:23" s="294" customFormat="1" ht="5.0999999999999996" customHeight="1" x14ac:dyDescent="0.2">
      <c r="C1994" s="270"/>
      <c r="D1994" s="496"/>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12.75" customHeight="1" x14ac:dyDescent="0.2">
      <c r="C1995" s="270"/>
      <c r="D1995" s="496" t="s">
        <v>153</v>
      </c>
      <c r="E1995" s="982" t="str">
        <f>Translations!$B$258</f>
        <v>The hierarchical order has been followed?</v>
      </c>
      <c r="F1995" s="982"/>
      <c r="G1995" s="982"/>
      <c r="H1995" s="983"/>
      <c r="I1995" s="312"/>
      <c r="J1995" s="319" t="str">
        <f>Translations!$B$259</f>
        <v xml:space="preserve"> If not, why?</v>
      </c>
      <c r="K1995" s="977"/>
      <c r="L1995" s="978"/>
      <c r="M1995" s="978"/>
      <c r="N1995" s="984"/>
      <c r="O1995" s="40"/>
      <c r="P1995" s="295"/>
      <c r="Q1995" s="295"/>
      <c r="R1995" s="295"/>
      <c r="S1995" s="295"/>
      <c r="T1995" s="295"/>
      <c r="U1995" s="295"/>
      <c r="V1995" s="309" t="b">
        <f>W1993</f>
        <v>0</v>
      </c>
      <c r="W1995" s="310" t="b">
        <f>OR(W1993,AND(I1995&lt;&gt;"",I1995=TRUE))</f>
        <v>0</v>
      </c>
    </row>
    <row r="1996" spans="3:23" s="294" customFormat="1" ht="5.0999999999999996" customHeight="1" x14ac:dyDescent="0.2">
      <c r="C1996" s="270"/>
      <c r="D1996" s="40"/>
      <c r="E1996" s="502"/>
      <c r="F1996" s="502"/>
      <c r="G1996" s="502"/>
      <c r="H1996" s="502"/>
      <c r="I1996" s="502"/>
      <c r="J1996" s="502"/>
      <c r="K1996" s="502"/>
      <c r="L1996" s="502"/>
      <c r="M1996" s="502"/>
      <c r="N1996" s="397"/>
      <c r="O1996" s="40"/>
      <c r="P1996" s="295"/>
      <c r="Q1996" s="295"/>
      <c r="R1996" s="295"/>
      <c r="S1996" s="295"/>
      <c r="T1996" s="295"/>
      <c r="U1996" s="295"/>
      <c r="V1996" s="295"/>
      <c r="W1996" s="304"/>
    </row>
    <row r="1997" spans="3:23" s="294" customFormat="1" ht="12.75" customHeight="1" x14ac:dyDescent="0.2">
      <c r="C1997" s="270"/>
      <c r="D1997" s="496"/>
      <c r="E1997" s="496"/>
      <c r="F1997" s="993" t="str">
        <f>Translations!$B$264</f>
        <v>Further details on any deviation from the hierarchy</v>
      </c>
      <c r="G1997" s="993"/>
      <c r="H1997" s="993"/>
      <c r="I1997" s="993"/>
      <c r="J1997" s="993"/>
      <c r="K1997" s="993"/>
      <c r="L1997" s="993"/>
      <c r="M1997" s="993"/>
      <c r="N1997" s="1071"/>
      <c r="O1997" s="40"/>
      <c r="P1997" s="295"/>
      <c r="Q1997" s="295"/>
      <c r="R1997" s="295"/>
      <c r="S1997" s="295"/>
      <c r="T1997" s="295"/>
      <c r="U1997" s="295"/>
      <c r="V1997" s="295"/>
      <c r="W1997" s="304"/>
    </row>
    <row r="1998" spans="3:23" s="294" customFormat="1" ht="25.5" customHeight="1" thickBot="1" x14ac:dyDescent="0.25">
      <c r="C1998" s="270"/>
      <c r="D1998" s="40"/>
      <c r="E1998" s="496"/>
      <c r="F1998" s="994"/>
      <c r="G1998" s="995"/>
      <c r="H1998" s="995"/>
      <c r="I1998" s="995"/>
      <c r="J1998" s="995"/>
      <c r="K1998" s="995"/>
      <c r="L1998" s="995"/>
      <c r="M1998" s="995"/>
      <c r="N1998" s="996"/>
      <c r="O1998" s="40"/>
      <c r="P1998" s="295"/>
      <c r="Q1998" s="295"/>
      <c r="R1998" s="295"/>
      <c r="S1998" s="295"/>
      <c r="T1998" s="295"/>
      <c r="U1998" s="295"/>
      <c r="V1998" s="295"/>
      <c r="W1998" s="321" t="b">
        <f>W1995</f>
        <v>0</v>
      </c>
    </row>
    <row r="1999" spans="3:23" s="294" customFormat="1" ht="5.0999999999999996" customHeight="1" x14ac:dyDescent="0.2">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0999999999999996" customHeight="1" x14ac:dyDescent="0.2">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2">
      <c r="C2001" s="447"/>
      <c r="D2001" s="448" t="s">
        <v>149</v>
      </c>
      <c r="E2001" s="1058" t="str">
        <f>Translations!$B$324</f>
        <v>Are measurable heat flows imported from non-ETS installations or entities relevant?</v>
      </c>
      <c r="F2001" s="1058"/>
      <c r="G2001" s="1058"/>
      <c r="H2001" s="1058"/>
      <c r="I2001" s="1058"/>
      <c r="J2001" s="1058"/>
      <c r="K2001" s="1058"/>
      <c r="L2001" s="1058"/>
      <c r="M2001" s="1048"/>
      <c r="N2001" s="1048"/>
      <c r="O2001" s="40"/>
      <c r="P2001" s="301"/>
      <c r="Q2001" s="295"/>
      <c r="R2001" s="306"/>
      <c r="S2001" s="295"/>
      <c r="T2001" s="295"/>
      <c r="U2001" s="295"/>
      <c r="V2001" s="295"/>
      <c r="W2001" s="295"/>
    </row>
    <row r="2002" spans="3:23" s="294" customFormat="1" ht="5.0999999999999996" customHeight="1" x14ac:dyDescent="0.2">
      <c r="C2002" s="447"/>
      <c r="D2002" s="23"/>
      <c r="E2002" s="507"/>
      <c r="F2002" s="507"/>
      <c r="G2002" s="507"/>
      <c r="H2002" s="507"/>
      <c r="I2002" s="507"/>
      <c r="J2002" s="507"/>
      <c r="K2002" s="507"/>
      <c r="L2002" s="507"/>
      <c r="M2002" s="507"/>
      <c r="N2002" s="511"/>
      <c r="O2002" s="40"/>
      <c r="P2002" s="301"/>
      <c r="Q2002" s="295"/>
      <c r="R2002" s="306"/>
      <c r="S2002" s="295"/>
      <c r="T2002" s="295"/>
      <c r="U2002" s="295"/>
      <c r="V2002" s="295"/>
      <c r="W2002" s="295"/>
    </row>
    <row r="2003" spans="3:23" s="294" customFormat="1" ht="12.75" customHeight="1" x14ac:dyDescent="0.2">
      <c r="C2003" s="447"/>
      <c r="D2003" s="23"/>
      <c r="E2003" s="23"/>
      <c r="F2003" s="1059" t="str">
        <f>Translations!$B$257</f>
        <v>Description of the methodology applied</v>
      </c>
      <c r="G2003" s="1059"/>
      <c r="H2003" s="1059"/>
      <c r="I2003" s="1059"/>
      <c r="J2003" s="1059"/>
      <c r="K2003" s="1059"/>
      <c r="L2003" s="1059"/>
      <c r="M2003" s="1059"/>
      <c r="N2003" s="1060"/>
      <c r="O2003" s="40"/>
      <c r="P2003" s="301"/>
      <c r="Q2003" s="295"/>
      <c r="R2003" s="306"/>
      <c r="S2003" s="295"/>
      <c r="T2003" s="295"/>
      <c r="U2003" s="295"/>
      <c r="V2003" s="295"/>
      <c r="W2003" s="295"/>
    </row>
    <row r="2004" spans="3:23" s="294" customFormat="1" ht="5.0999999999999996" customHeight="1" thickBot="1" x14ac:dyDescent="0.25">
      <c r="C2004" s="447"/>
      <c r="D2004" s="23"/>
      <c r="E2004" s="272"/>
      <c r="F2004" s="450"/>
      <c r="G2004" s="451"/>
      <c r="H2004" s="451"/>
      <c r="I2004" s="451"/>
      <c r="J2004" s="451"/>
      <c r="K2004" s="451"/>
      <c r="L2004" s="451"/>
      <c r="M2004" s="451"/>
      <c r="N2004" s="452"/>
      <c r="O2004" s="40"/>
      <c r="P2004" s="295"/>
      <c r="Q2004" s="295"/>
      <c r="R2004" s="295"/>
      <c r="S2004" s="295"/>
      <c r="T2004" s="295"/>
      <c r="U2004" s="295"/>
      <c r="V2004" s="295"/>
      <c r="W2004" s="295"/>
    </row>
    <row r="2005" spans="3:23" s="294" customFormat="1" ht="12.75" customHeight="1" x14ac:dyDescent="0.2">
      <c r="C2005" s="447"/>
      <c r="D2005" s="449"/>
      <c r="E2005" s="453"/>
      <c r="F2005" s="1026" t="str">
        <f>IF(I1939&lt;&gt;"",HYPERLINK("#" &amp; Q2005,EUConst_MsgDescription),"")</f>
        <v/>
      </c>
      <c r="G2005" s="1004"/>
      <c r="H2005" s="1004"/>
      <c r="I2005" s="1004"/>
      <c r="J2005" s="1004"/>
      <c r="K2005" s="1004"/>
      <c r="L2005" s="1004"/>
      <c r="M2005" s="1004"/>
      <c r="N2005" s="1005"/>
      <c r="O2005" s="40"/>
      <c r="P2005" s="26" t="s">
        <v>481</v>
      </c>
      <c r="Q2005" s="477" t="str">
        <f>"#"&amp;ADDRESS(ROW($C$10),COLUMN($C$10))</f>
        <v>#$C$10</v>
      </c>
      <c r="R2005" s="295"/>
      <c r="S2005" s="295"/>
      <c r="T2005" s="295"/>
      <c r="U2005" s="295"/>
      <c r="V2005" s="295"/>
      <c r="W2005" s="318" t="s">
        <v>457</v>
      </c>
    </row>
    <row r="2006" spans="3:23" s="294" customFormat="1" ht="5.0999999999999996" customHeight="1" thickBot="1" x14ac:dyDescent="0.25">
      <c r="C2006" s="447"/>
      <c r="D2006" s="449"/>
      <c r="E2006" s="453"/>
      <c r="F2006" s="1061"/>
      <c r="G2006" s="1062"/>
      <c r="H2006" s="1062"/>
      <c r="I2006" s="1062"/>
      <c r="J2006" s="1062"/>
      <c r="K2006" s="1062"/>
      <c r="L2006" s="1062"/>
      <c r="M2006" s="1062"/>
      <c r="N2006" s="1063"/>
      <c r="O2006" s="40"/>
      <c r="P2006" s="26"/>
      <c r="Q2006" s="295"/>
      <c r="R2006" s="295"/>
      <c r="S2006" s="295"/>
      <c r="T2006" s="295"/>
      <c r="U2006" s="295"/>
      <c r="V2006" s="295"/>
      <c r="W2006" s="304"/>
    </row>
    <row r="2007" spans="3:23" s="294" customFormat="1" ht="50.1" customHeight="1" thickBot="1" x14ac:dyDescent="0.25">
      <c r="C2007" s="447"/>
      <c r="D2007" s="23"/>
      <c r="E2007" s="23"/>
      <c r="F2007" s="994"/>
      <c r="G2007" s="995"/>
      <c r="H2007" s="995"/>
      <c r="I2007" s="995"/>
      <c r="J2007" s="995"/>
      <c r="K2007" s="995"/>
      <c r="L2007" s="995"/>
      <c r="M2007" s="995"/>
      <c r="N2007" s="996"/>
      <c r="O2007" s="40"/>
      <c r="P2007" s="301"/>
      <c r="Q2007" s="295"/>
      <c r="R2007" s="306"/>
      <c r="S2007" s="295"/>
      <c r="T2007" s="295"/>
      <c r="U2007" s="295"/>
      <c r="V2007" s="306"/>
      <c r="W2007" s="514" t="b">
        <f>OR(W2001,AND(M2001&lt;&gt;"",M2001=FALSE))</f>
        <v>0</v>
      </c>
    </row>
    <row r="2008" spans="3:23" s="294" customFormat="1" ht="5.0999999999999996" customHeight="1" x14ac:dyDescent="0.2">
      <c r="C2008" s="447"/>
      <c r="D2008" s="449"/>
      <c r="E2008" s="454"/>
      <c r="F2008" s="510"/>
      <c r="G2008" s="510"/>
      <c r="H2008" s="510"/>
      <c r="I2008" s="510"/>
      <c r="J2008" s="510"/>
      <c r="K2008" s="510"/>
      <c r="L2008" s="510"/>
      <c r="M2008" s="510"/>
      <c r="N2008" s="456"/>
      <c r="O2008" s="40"/>
      <c r="P2008" s="301"/>
      <c r="Q2008" s="295"/>
      <c r="R2008" s="306"/>
      <c r="S2008" s="295"/>
      <c r="T2008" s="295"/>
      <c r="U2008" s="295"/>
      <c r="V2008" s="306"/>
      <c r="W2008" s="306"/>
    </row>
    <row r="2009" spans="3:23" s="294" customFormat="1" ht="12.75" customHeight="1" x14ac:dyDescent="0.2">
      <c r="C2009" s="457"/>
      <c r="D2009" s="458"/>
      <c r="E2009" s="458"/>
      <c r="F2009" s="458"/>
      <c r="G2009" s="458"/>
      <c r="H2009" s="458"/>
      <c r="I2009" s="458"/>
      <c r="J2009" s="458"/>
      <c r="K2009" s="458"/>
      <c r="L2009" s="458"/>
      <c r="M2009" s="458"/>
      <c r="N2009" s="459"/>
      <c r="O2009" s="40"/>
      <c r="P2009" s="295"/>
      <c r="Q2009" s="295"/>
      <c r="R2009" s="295"/>
      <c r="S2009" s="295"/>
      <c r="T2009" s="295"/>
      <c r="U2009" s="295"/>
      <c r="V2009" s="295"/>
      <c r="W2009" s="295"/>
    </row>
    <row r="2010" spans="3:23" s="294" customFormat="1" ht="15" customHeight="1" x14ac:dyDescent="0.2">
      <c r="C2010" s="403"/>
      <c r="D2010" s="1064" t="str">
        <f>Translations!$B$329</f>
        <v>Data required for the determination of the benchmark improvement rate pursuant to Article 10a(2) of the Directive</v>
      </c>
      <c r="E2010" s="1065"/>
      <c r="F2010" s="1065"/>
      <c r="G2010" s="1065"/>
      <c r="H2010" s="1065"/>
      <c r="I2010" s="1065"/>
      <c r="J2010" s="1065"/>
      <c r="K2010" s="1065"/>
      <c r="L2010" s="1065"/>
      <c r="M2010" s="1065"/>
      <c r="N2010" s="1066"/>
      <c r="O2010" s="40"/>
      <c r="P2010" s="295"/>
      <c r="Q2010" s="295"/>
      <c r="R2010" s="295"/>
      <c r="S2010" s="295"/>
      <c r="T2010" s="295"/>
      <c r="U2010" s="295"/>
      <c r="V2010" s="295"/>
      <c r="W2010" s="295"/>
    </row>
    <row r="2011" spans="3:23" s="294" customFormat="1" ht="5.0999999999999996" customHeight="1" x14ac:dyDescent="0.2">
      <c r="C2011" s="403"/>
      <c r="D2011" s="404"/>
      <c r="E2011" s="404"/>
      <c r="F2011" s="404"/>
      <c r="G2011" s="404"/>
      <c r="H2011" s="404"/>
      <c r="I2011" s="404"/>
      <c r="J2011" s="404"/>
      <c r="K2011" s="404"/>
      <c r="L2011" s="404"/>
      <c r="M2011" s="404"/>
      <c r="N2011" s="405"/>
      <c r="O2011" s="40"/>
      <c r="P2011" s="295"/>
      <c r="Q2011" s="295"/>
      <c r="R2011" s="295"/>
      <c r="S2011" s="295"/>
      <c r="T2011" s="295"/>
      <c r="U2011" s="295"/>
      <c r="V2011" s="295"/>
      <c r="W2011" s="295"/>
    </row>
    <row r="2012" spans="3:23" s="294" customFormat="1" ht="12.75" customHeight="1" x14ac:dyDescent="0.2">
      <c r="C2012" s="403"/>
      <c r="D2012" s="406" t="s">
        <v>150</v>
      </c>
      <c r="E2012" s="1067" t="str">
        <f>Translations!$B$330</f>
        <v>Directly attributable emissions</v>
      </c>
      <c r="F2012" s="1067"/>
      <c r="G2012" s="1067"/>
      <c r="H2012" s="1067"/>
      <c r="I2012" s="1067"/>
      <c r="J2012" s="1067"/>
      <c r="K2012" s="1067"/>
      <c r="L2012" s="1067"/>
      <c r="M2012" s="1067"/>
      <c r="N2012" s="1068"/>
      <c r="O2012" s="40"/>
      <c r="P2012" s="295"/>
      <c r="Q2012" s="295"/>
      <c r="R2012" s="295"/>
      <c r="S2012" s="295"/>
      <c r="T2012" s="295"/>
      <c r="U2012" s="295"/>
      <c r="V2012" s="295"/>
      <c r="W2012" s="295"/>
    </row>
    <row r="2013" spans="3:23" s="294" customFormat="1" ht="12.75" customHeight="1" x14ac:dyDescent="0.2">
      <c r="C2013" s="403"/>
      <c r="D2013" s="407" t="s">
        <v>152</v>
      </c>
      <c r="E2013" s="1047" t="str">
        <f>Translations!$B$331</f>
        <v>Attribution of directly attributable emissions</v>
      </c>
      <c r="F2013" s="1047"/>
      <c r="G2013" s="1047"/>
      <c r="H2013" s="1047"/>
      <c r="I2013" s="1047"/>
      <c r="J2013" s="1047"/>
      <c r="K2013" s="1047"/>
      <c r="L2013" s="1047"/>
      <c r="M2013" s="1047"/>
      <c r="N2013" s="1049"/>
      <c r="O2013" s="40"/>
      <c r="P2013" s="301"/>
      <c r="Q2013" s="295"/>
      <c r="R2013" s="295"/>
      <c r="S2013" s="295"/>
      <c r="T2013" s="21"/>
      <c r="U2013" s="295"/>
      <c r="V2013" s="295"/>
      <c r="W2013" s="295"/>
    </row>
    <row r="2014" spans="3:23" s="294" customFormat="1" ht="5.0999999999999996" customHeight="1" x14ac:dyDescent="0.2">
      <c r="C2014" s="403"/>
      <c r="D2014" s="404"/>
      <c r="E2014" s="1016"/>
      <c r="F2014" s="1017"/>
      <c r="G2014" s="1017"/>
      <c r="H2014" s="1017"/>
      <c r="I2014" s="1017"/>
      <c r="J2014" s="1017"/>
      <c r="K2014" s="1017"/>
      <c r="L2014" s="1017"/>
      <c r="M2014" s="1017"/>
      <c r="N2014" s="1018"/>
      <c r="O2014" s="40"/>
      <c r="P2014" s="295"/>
      <c r="Q2014" s="295"/>
      <c r="R2014" s="295"/>
      <c r="S2014" s="295"/>
      <c r="T2014" s="295"/>
      <c r="U2014" s="295"/>
      <c r="V2014" s="295"/>
      <c r="W2014" s="295"/>
    </row>
    <row r="2015" spans="3:23" s="294" customFormat="1" ht="12.75" customHeight="1" x14ac:dyDescent="0.2">
      <c r="C2015" s="403"/>
      <c r="D2015" s="407"/>
      <c r="E2015" s="412"/>
      <c r="F2015" s="1026" t="str">
        <f>IF(I1939&lt;&gt;"",HYPERLINK("#" &amp; Q2015,EUConst_MsgDescription),"")</f>
        <v/>
      </c>
      <c r="G2015" s="1004"/>
      <c r="H2015" s="1004"/>
      <c r="I2015" s="1004"/>
      <c r="J2015" s="1004"/>
      <c r="K2015" s="1004"/>
      <c r="L2015" s="1004"/>
      <c r="M2015" s="1004"/>
      <c r="N2015" s="1005"/>
      <c r="O2015" s="40"/>
      <c r="P2015" s="26" t="s">
        <v>481</v>
      </c>
      <c r="Q2015" s="477" t="str">
        <f>"#"&amp;ADDRESS(ROW($C$10),COLUMN($C$10))</f>
        <v>#$C$10</v>
      </c>
      <c r="R2015" s="295"/>
      <c r="S2015" s="295"/>
      <c r="T2015" s="295"/>
      <c r="U2015" s="295"/>
      <c r="V2015" s="295"/>
      <c r="W2015" s="295"/>
    </row>
    <row r="2016" spans="3:23" s="294" customFormat="1" ht="5.0999999999999996" customHeight="1" x14ac:dyDescent="0.2">
      <c r="C2016" s="403"/>
      <c r="D2016" s="407"/>
      <c r="E2016" s="413"/>
      <c r="F2016" s="1027"/>
      <c r="G2016" s="1027"/>
      <c r="H2016" s="1027"/>
      <c r="I2016" s="1027"/>
      <c r="J2016" s="1027"/>
      <c r="K2016" s="1027"/>
      <c r="L2016" s="1027"/>
      <c r="M2016" s="1027"/>
      <c r="N2016" s="1028"/>
      <c r="O2016" s="40"/>
      <c r="P2016" s="301"/>
      <c r="Q2016" s="295"/>
      <c r="R2016" s="295"/>
      <c r="S2016" s="295"/>
      <c r="T2016" s="295"/>
      <c r="U2016" s="295"/>
      <c r="V2016" s="295"/>
      <c r="W2016" s="295"/>
    </row>
    <row r="2017" spans="3:23" s="294" customFormat="1" ht="50.1" customHeight="1" x14ac:dyDescent="0.2">
      <c r="C2017" s="403"/>
      <c r="D2017" s="404"/>
      <c r="E2017" s="404"/>
      <c r="F2017" s="1052"/>
      <c r="G2017" s="1053"/>
      <c r="H2017" s="1053"/>
      <c r="I2017" s="1053"/>
      <c r="J2017" s="1053"/>
      <c r="K2017" s="1053"/>
      <c r="L2017" s="1053"/>
      <c r="M2017" s="1053"/>
      <c r="N2017" s="1054"/>
      <c r="O2017" s="40"/>
      <c r="P2017" s="295"/>
      <c r="Q2017" s="295"/>
      <c r="R2017" s="295"/>
      <c r="S2017" s="295"/>
      <c r="T2017" s="295"/>
      <c r="U2017" s="295"/>
      <c r="V2017" s="295"/>
      <c r="W2017" s="295"/>
    </row>
    <row r="2018" spans="3:23" s="294" customFormat="1" ht="5.0999999999999996" customHeight="1" x14ac:dyDescent="0.2">
      <c r="C2018" s="403"/>
      <c r="D2018" s="404"/>
      <c r="E2018" s="404"/>
      <c r="F2018" s="404"/>
      <c r="G2018" s="404"/>
      <c r="H2018" s="404"/>
      <c r="I2018" s="404"/>
      <c r="J2018" s="404"/>
      <c r="K2018" s="404"/>
      <c r="L2018" s="404"/>
      <c r="M2018" s="404"/>
      <c r="N2018" s="405"/>
      <c r="O2018" s="40"/>
      <c r="P2018" s="295"/>
      <c r="Q2018" s="295"/>
      <c r="R2018" s="295"/>
      <c r="S2018" s="295"/>
      <c r="T2018" s="295"/>
      <c r="U2018" s="295"/>
      <c r="V2018" s="295"/>
      <c r="W2018" s="295"/>
    </row>
    <row r="2019" spans="3:23" s="294" customFormat="1" ht="12.75" customHeight="1" x14ac:dyDescent="0.2">
      <c r="C2019" s="403"/>
      <c r="D2019" s="404"/>
      <c r="E2019" s="404"/>
      <c r="F2019" s="1029" t="str">
        <f>Translations!$B$210</f>
        <v>Reference to external files, if relevant</v>
      </c>
      <c r="G2019" s="1029"/>
      <c r="H2019" s="1029"/>
      <c r="I2019" s="1029"/>
      <c r="J2019" s="1029"/>
      <c r="K2019" s="934"/>
      <c r="L2019" s="934"/>
      <c r="M2019" s="934"/>
      <c r="N2019" s="934"/>
      <c r="O2019" s="40"/>
      <c r="P2019" s="295"/>
      <c r="Q2019" s="295"/>
      <c r="R2019" s="295"/>
      <c r="S2019" s="295"/>
      <c r="T2019" s="295"/>
      <c r="U2019" s="295"/>
      <c r="V2019" s="295"/>
      <c r="W2019" s="295"/>
    </row>
    <row r="2020" spans="3:23" s="294" customFormat="1" ht="5.0999999999999996" customHeight="1" x14ac:dyDescent="0.2">
      <c r="C2020" s="403"/>
      <c r="D2020" s="404"/>
      <c r="E2020" s="404"/>
      <c r="F2020" s="414"/>
      <c r="G2020" s="414"/>
      <c r="H2020" s="414"/>
      <c r="I2020" s="414"/>
      <c r="J2020" s="414"/>
      <c r="K2020" s="414"/>
      <c r="L2020" s="414"/>
      <c r="M2020" s="414"/>
      <c r="N2020" s="415"/>
      <c r="O2020" s="40"/>
      <c r="P2020" s="295"/>
      <c r="Q2020" s="295"/>
      <c r="R2020" s="295"/>
      <c r="S2020" s="295"/>
      <c r="T2020" s="295"/>
      <c r="U2020" s="295"/>
      <c r="V2020" s="295"/>
      <c r="W2020" s="295"/>
    </row>
    <row r="2021" spans="3:23" s="294" customFormat="1" ht="12.75" customHeight="1" x14ac:dyDescent="0.2">
      <c r="C2021" s="403"/>
      <c r="D2021" s="407" t="s">
        <v>153</v>
      </c>
      <c r="E2021" s="1047" t="str">
        <f>Translations!$B$337</f>
        <v>Are further internal source streams relevant?</v>
      </c>
      <c r="F2021" s="1047"/>
      <c r="G2021" s="1047"/>
      <c r="H2021" s="1047"/>
      <c r="I2021" s="1047"/>
      <c r="J2021" s="1047"/>
      <c r="K2021" s="1047"/>
      <c r="L2021" s="1047"/>
      <c r="M2021" s="1048"/>
      <c r="N2021" s="1048"/>
      <c r="O2021" s="40"/>
      <c r="P2021" s="301"/>
      <c r="Q2021" s="295"/>
      <c r="R2021" s="295"/>
      <c r="S2021" s="295"/>
      <c r="T2021" s="21"/>
      <c r="U2021" s="295"/>
      <c r="V2021" s="295"/>
      <c r="W2021" s="295"/>
    </row>
    <row r="2022" spans="3:23" s="294" customFormat="1" ht="5.0999999999999996" customHeight="1" x14ac:dyDescent="0.2">
      <c r="C2022" s="403"/>
      <c r="D2022" s="404"/>
      <c r="E2022" s="1016"/>
      <c r="F2022" s="1016"/>
      <c r="G2022" s="1016"/>
      <c r="H2022" s="1016"/>
      <c r="I2022" s="1016"/>
      <c r="J2022" s="1016"/>
      <c r="K2022" s="1016"/>
      <c r="L2022" s="1016"/>
      <c r="M2022" s="1016"/>
      <c r="N2022" s="1057"/>
      <c r="O2022" s="40"/>
      <c r="P2022" s="295"/>
      <c r="Q2022" s="295"/>
      <c r="R2022" s="295"/>
      <c r="S2022" s="295"/>
      <c r="T2022" s="295"/>
      <c r="U2022" s="295"/>
      <c r="V2022" s="295"/>
      <c r="W2022" s="295"/>
    </row>
    <row r="2023" spans="3:23" s="294" customFormat="1" ht="25.5" customHeight="1" thickBot="1" x14ac:dyDescent="0.25">
      <c r="C2023" s="403"/>
      <c r="D2023" s="404"/>
      <c r="E2023" s="404"/>
      <c r="F2023" s="404"/>
      <c r="G2023" s="404"/>
      <c r="H2023" s="404"/>
      <c r="I2023" s="1044" t="str">
        <f>Translations!$B$254</f>
        <v>Data source</v>
      </c>
      <c r="J2023" s="1044"/>
      <c r="K2023" s="1044" t="str">
        <f>Translations!$B$255</f>
        <v>Other data source (if applicable)</v>
      </c>
      <c r="L2023" s="1044"/>
      <c r="M2023" s="1044" t="str">
        <f>Translations!$B$255</f>
        <v>Other data source (if applicable)</v>
      </c>
      <c r="N2023" s="1044"/>
      <c r="O2023" s="40"/>
      <c r="P2023" s="301"/>
      <c r="Q2023" s="295"/>
      <c r="R2023" s="295"/>
      <c r="S2023" s="295"/>
      <c r="T2023" s="295"/>
      <c r="U2023" s="295"/>
      <c r="V2023" s="295"/>
      <c r="W2023" s="295" t="s">
        <v>457</v>
      </c>
    </row>
    <row r="2024" spans="3:23" s="294" customFormat="1" ht="12.75" customHeight="1" x14ac:dyDescent="0.2">
      <c r="C2024" s="403"/>
      <c r="D2024" s="407"/>
      <c r="E2024" s="412" t="s">
        <v>908</v>
      </c>
      <c r="F2024" s="1051" t="str">
        <f>Translations!$B$342</f>
        <v>Amounts imported or exported</v>
      </c>
      <c r="G2024" s="1055"/>
      <c r="H2024" s="1055"/>
      <c r="I2024" s="1056"/>
      <c r="J2024" s="1056"/>
      <c r="K2024" s="1002"/>
      <c r="L2024" s="1002"/>
      <c r="M2024" s="1002"/>
      <c r="N2024" s="1002"/>
      <c r="O2024" s="40"/>
      <c r="P2024" s="295"/>
      <c r="Q2024" s="295"/>
      <c r="R2024" s="295"/>
      <c r="S2024" s="295"/>
      <c r="T2024" s="295"/>
      <c r="U2024" s="295"/>
      <c r="V2024" s="295"/>
      <c r="W2024" s="302" t="b">
        <f>AND(M2021&lt;&gt;"",M2021=FALSE)</f>
        <v>0</v>
      </c>
    </row>
    <row r="2025" spans="3:23" s="294" customFormat="1" ht="12.75" customHeight="1" x14ac:dyDescent="0.2">
      <c r="C2025" s="403"/>
      <c r="D2025" s="407"/>
      <c r="E2025" s="412" t="s">
        <v>909</v>
      </c>
      <c r="F2025" s="1051" t="str">
        <f>Translations!$B$256</f>
        <v>Energy content</v>
      </c>
      <c r="G2025" s="1055"/>
      <c r="H2025" s="1055"/>
      <c r="I2025" s="1056"/>
      <c r="J2025" s="1056"/>
      <c r="K2025" s="1002"/>
      <c r="L2025" s="1002"/>
      <c r="M2025" s="1002"/>
      <c r="N2025" s="1002"/>
      <c r="O2025" s="40"/>
      <c r="P2025" s="295"/>
      <c r="Q2025" s="295"/>
      <c r="R2025" s="295"/>
      <c r="S2025" s="295"/>
      <c r="T2025" s="295"/>
      <c r="U2025" s="295"/>
      <c r="V2025" s="295"/>
      <c r="W2025" s="324" t="b">
        <f>W2024</f>
        <v>0</v>
      </c>
    </row>
    <row r="2026" spans="3:23" s="294" customFormat="1" ht="12.75" customHeight="1" x14ac:dyDescent="0.2">
      <c r="C2026" s="403"/>
      <c r="D2026" s="407"/>
      <c r="E2026" s="412" t="s">
        <v>910</v>
      </c>
      <c r="F2026" s="1050" t="str">
        <f>Translations!$B$343</f>
        <v>Emission factor or carbon content</v>
      </c>
      <c r="G2026" s="1050"/>
      <c r="H2026" s="1051"/>
      <c r="I2026" s="977"/>
      <c r="J2026" s="984"/>
      <c r="K2026" s="979"/>
      <c r="L2026" s="981"/>
      <c r="M2026" s="979"/>
      <c r="N2026" s="981"/>
      <c r="O2026" s="40"/>
      <c r="P2026" s="295"/>
      <c r="Q2026" s="295"/>
      <c r="R2026" s="295"/>
      <c r="S2026" s="295"/>
      <c r="T2026" s="295"/>
      <c r="U2026" s="295"/>
      <c r="V2026" s="295"/>
      <c r="W2026" s="324" t="b">
        <f>W2025</f>
        <v>0</v>
      </c>
    </row>
    <row r="2027" spans="3:23" s="294" customFormat="1" ht="12.75" customHeight="1" x14ac:dyDescent="0.2">
      <c r="C2027" s="403"/>
      <c r="D2027" s="407"/>
      <c r="E2027" s="412" t="s">
        <v>911</v>
      </c>
      <c r="F2027" s="1050" t="str">
        <f>Translations!$B$344</f>
        <v>Biomass content</v>
      </c>
      <c r="G2027" s="1050"/>
      <c r="H2027" s="1051"/>
      <c r="I2027" s="977"/>
      <c r="J2027" s="984"/>
      <c r="K2027" s="979"/>
      <c r="L2027" s="981"/>
      <c r="M2027" s="979"/>
      <c r="N2027" s="981"/>
      <c r="O2027" s="40"/>
      <c r="P2027" s="295"/>
      <c r="Q2027" s="295"/>
      <c r="R2027" s="295"/>
      <c r="S2027" s="295"/>
      <c r="T2027" s="295"/>
      <c r="U2027" s="295"/>
      <c r="V2027" s="295"/>
      <c r="W2027" s="324" t="b">
        <f>W2026</f>
        <v>0</v>
      </c>
    </row>
    <row r="2028" spans="3:23" s="294" customFormat="1" ht="5.0999999999999996" customHeight="1" x14ac:dyDescent="0.2">
      <c r="C2028" s="403"/>
      <c r="D2028" s="407"/>
      <c r="E2028" s="404"/>
      <c r="F2028" s="404"/>
      <c r="G2028" s="404"/>
      <c r="H2028" s="404"/>
      <c r="I2028" s="404"/>
      <c r="J2028" s="404"/>
      <c r="K2028" s="404"/>
      <c r="L2028" s="404"/>
      <c r="M2028" s="404"/>
      <c r="N2028" s="405"/>
      <c r="O2028" s="40"/>
      <c r="P2028" s="301"/>
      <c r="Q2028" s="295"/>
      <c r="R2028" s="295"/>
      <c r="S2028" s="295"/>
      <c r="T2028" s="295"/>
      <c r="U2028" s="295"/>
      <c r="V2028" s="295"/>
      <c r="W2028" s="304"/>
    </row>
    <row r="2029" spans="3:23" s="294" customFormat="1" ht="12.75" customHeight="1" x14ac:dyDescent="0.2">
      <c r="C2029" s="403"/>
      <c r="D2029" s="407"/>
      <c r="E2029" s="412" t="s">
        <v>912</v>
      </c>
      <c r="F2029" s="1013" t="str">
        <f>Translations!$B$257</f>
        <v>Description of the methodology applied</v>
      </c>
      <c r="G2029" s="1013"/>
      <c r="H2029" s="1013"/>
      <c r="I2029" s="1013"/>
      <c r="J2029" s="1013"/>
      <c r="K2029" s="1013"/>
      <c r="L2029" s="1013"/>
      <c r="M2029" s="1013"/>
      <c r="N2029" s="1014"/>
      <c r="O2029" s="40"/>
      <c r="P2029" s="301"/>
      <c r="Q2029" s="295"/>
      <c r="R2029" s="295"/>
      <c r="S2029" s="295"/>
      <c r="T2029" s="295"/>
      <c r="U2029" s="295"/>
      <c r="V2029" s="295"/>
      <c r="W2029" s="304"/>
    </row>
    <row r="2030" spans="3:23" s="294" customFormat="1" ht="5.0999999999999996" customHeight="1" x14ac:dyDescent="0.2">
      <c r="C2030" s="403"/>
      <c r="D2030" s="404"/>
      <c r="E2030" s="408"/>
      <c r="F2030" s="503"/>
      <c r="G2030" s="504"/>
      <c r="H2030" s="504"/>
      <c r="I2030" s="504"/>
      <c r="J2030" s="504"/>
      <c r="K2030" s="504"/>
      <c r="L2030" s="504"/>
      <c r="M2030" s="504"/>
      <c r="N2030" s="505"/>
      <c r="O2030" s="40"/>
      <c r="P2030" s="295"/>
      <c r="Q2030" s="295"/>
      <c r="R2030" s="295"/>
      <c r="S2030" s="295"/>
      <c r="T2030" s="295"/>
      <c r="U2030" s="295"/>
      <c r="V2030" s="295"/>
      <c r="W2030" s="304"/>
    </row>
    <row r="2031" spans="3:23" s="294" customFormat="1" ht="12.75" customHeight="1" x14ac:dyDescent="0.2">
      <c r="C2031" s="403"/>
      <c r="D2031" s="407"/>
      <c r="E2031" s="412"/>
      <c r="F2031" s="1026" t="str">
        <f>IF(I1939&lt;&gt;"",HYPERLINK("#" &amp; Q2031,EUConst_MsgDescription),"")</f>
        <v/>
      </c>
      <c r="G2031" s="1004"/>
      <c r="H2031" s="1004"/>
      <c r="I2031" s="1004"/>
      <c r="J2031" s="1004"/>
      <c r="K2031" s="1004"/>
      <c r="L2031" s="1004"/>
      <c r="M2031" s="1004"/>
      <c r="N2031" s="1005"/>
      <c r="O2031" s="40"/>
      <c r="P2031" s="26" t="s">
        <v>481</v>
      </c>
      <c r="Q2031" s="477" t="str">
        <f>"#"&amp;ADDRESS(ROW($C$10),COLUMN($C$10))</f>
        <v>#$C$10</v>
      </c>
      <c r="R2031" s="295"/>
      <c r="S2031" s="295"/>
      <c r="T2031" s="295"/>
      <c r="U2031" s="295"/>
      <c r="V2031" s="295"/>
      <c r="W2031" s="304"/>
    </row>
    <row r="2032" spans="3:23" s="294" customFormat="1" ht="5.0999999999999996" customHeight="1" x14ac:dyDescent="0.2">
      <c r="C2032" s="403"/>
      <c r="D2032" s="407"/>
      <c r="E2032" s="413"/>
      <c r="F2032" s="1027"/>
      <c r="G2032" s="1027"/>
      <c r="H2032" s="1027"/>
      <c r="I2032" s="1027"/>
      <c r="J2032" s="1027"/>
      <c r="K2032" s="1027"/>
      <c r="L2032" s="1027"/>
      <c r="M2032" s="1027"/>
      <c r="N2032" s="1028"/>
      <c r="O2032" s="40"/>
      <c r="P2032" s="301"/>
      <c r="Q2032" s="295"/>
      <c r="R2032" s="295"/>
      <c r="S2032" s="295"/>
      <c r="T2032" s="295"/>
      <c r="U2032" s="295"/>
      <c r="V2032" s="295"/>
      <c r="W2032" s="304"/>
    </row>
    <row r="2033" spans="1:23" s="299" customFormat="1" ht="50.1" customHeight="1" x14ac:dyDescent="0.2">
      <c r="A2033" s="298"/>
      <c r="B2033" s="14"/>
      <c r="C2033" s="403"/>
      <c r="D2033" s="413"/>
      <c r="E2033" s="413"/>
      <c r="F2033" s="994"/>
      <c r="G2033" s="995"/>
      <c r="H2033" s="995"/>
      <c r="I2033" s="995"/>
      <c r="J2033" s="995"/>
      <c r="K2033" s="995"/>
      <c r="L2033" s="995"/>
      <c r="M2033" s="995"/>
      <c r="N2033" s="996"/>
      <c r="O2033" s="40"/>
      <c r="P2033" s="305"/>
      <c r="Q2033" s="306"/>
      <c r="R2033" s="306"/>
      <c r="S2033" s="295"/>
      <c r="T2033" s="295"/>
      <c r="U2033" s="306"/>
      <c r="V2033" s="306"/>
      <c r="W2033" s="307" t="b">
        <f>W2027</f>
        <v>0</v>
      </c>
    </row>
    <row r="2034" spans="1:23" ht="5.0999999999999996" customHeight="1" x14ac:dyDescent="0.2">
      <c r="C2034" s="403"/>
      <c r="D2034" s="407"/>
      <c r="E2034" s="404"/>
      <c r="F2034" s="404"/>
      <c r="G2034" s="404"/>
      <c r="H2034" s="404"/>
      <c r="I2034" s="404"/>
      <c r="J2034" s="404"/>
      <c r="K2034" s="404"/>
      <c r="L2034" s="404"/>
      <c r="M2034" s="404"/>
      <c r="N2034" s="405"/>
      <c r="W2034" s="304"/>
    </row>
    <row r="2035" spans="1:23" ht="12.75" customHeight="1" thickBot="1" x14ac:dyDescent="0.25">
      <c r="C2035" s="403"/>
      <c r="D2035" s="407"/>
      <c r="E2035" s="412"/>
      <c r="F2035" s="1029" t="str">
        <f>Translations!$B$210</f>
        <v>Reference to external files, if relevant</v>
      </c>
      <c r="G2035" s="1029"/>
      <c r="H2035" s="1029"/>
      <c r="I2035" s="1029"/>
      <c r="J2035" s="1029"/>
      <c r="K2035" s="934"/>
      <c r="L2035" s="934"/>
      <c r="M2035" s="934"/>
      <c r="N2035" s="934"/>
      <c r="W2035" s="311" t="b">
        <f>W2033</f>
        <v>0</v>
      </c>
    </row>
    <row r="2036" spans="1:23" ht="5.0999999999999996" customHeight="1" x14ac:dyDescent="0.2">
      <c r="C2036" s="403"/>
      <c r="D2036" s="407"/>
      <c r="E2036" s="404"/>
      <c r="F2036" s="404"/>
      <c r="G2036" s="404"/>
      <c r="H2036" s="404"/>
      <c r="I2036" s="404"/>
      <c r="J2036" s="404"/>
      <c r="K2036" s="404"/>
      <c r="L2036" s="404"/>
      <c r="M2036" s="404"/>
      <c r="N2036" s="405"/>
      <c r="P2036" s="301"/>
    </row>
    <row r="2037" spans="1:23" ht="12.75" customHeight="1" thickBot="1" x14ac:dyDescent="0.25">
      <c r="C2037" s="403"/>
      <c r="D2037" s="407" t="s">
        <v>154</v>
      </c>
      <c r="E2037" s="1047" t="str">
        <f>Translations!$B$345</f>
        <v>Is transferred CO2 imported or exported relevant?</v>
      </c>
      <c r="F2037" s="1047"/>
      <c r="G2037" s="1047"/>
      <c r="H2037" s="1047"/>
      <c r="I2037" s="1047"/>
      <c r="J2037" s="1047"/>
      <c r="K2037" s="1047"/>
      <c r="L2037" s="1047"/>
      <c r="M2037" s="1048"/>
      <c r="N2037" s="1048"/>
      <c r="P2037" s="301"/>
      <c r="T2037" s="21"/>
    </row>
    <row r="2038" spans="1:23" ht="5.0999999999999996" customHeight="1" thickBot="1" x14ac:dyDescent="0.25">
      <c r="C2038" s="403"/>
      <c r="D2038" s="404"/>
      <c r="E2038" s="1016"/>
      <c r="F2038" s="1017"/>
      <c r="G2038" s="1017"/>
      <c r="H2038" s="1017"/>
      <c r="I2038" s="1017"/>
      <c r="J2038" s="1017"/>
      <c r="K2038" s="1017"/>
      <c r="L2038" s="1017"/>
      <c r="M2038" s="1017"/>
      <c r="N2038" s="1018"/>
      <c r="W2038" s="318" t="s">
        <v>457</v>
      </c>
    </row>
    <row r="2039" spans="1:23" ht="25.5" customHeight="1" x14ac:dyDescent="0.2">
      <c r="C2039" s="403"/>
      <c r="D2039" s="404"/>
      <c r="E2039" s="404"/>
      <c r="F2039" s="1052"/>
      <c r="G2039" s="1053"/>
      <c r="H2039" s="1053"/>
      <c r="I2039" s="1053"/>
      <c r="J2039" s="1053"/>
      <c r="K2039" s="1053"/>
      <c r="L2039" s="1053"/>
      <c r="M2039" s="1053"/>
      <c r="N2039" s="1054"/>
      <c r="W2039" s="302" t="b">
        <f>AND(M2037&lt;&gt;"",M2037=FALSE)</f>
        <v>0</v>
      </c>
    </row>
    <row r="2040" spans="1:23" ht="5.0999999999999996" customHeight="1" x14ac:dyDescent="0.2">
      <c r="C2040" s="403"/>
      <c r="D2040" s="404"/>
      <c r="E2040" s="404"/>
      <c r="F2040" s="404"/>
      <c r="G2040" s="404"/>
      <c r="H2040" s="404"/>
      <c r="I2040" s="404"/>
      <c r="J2040" s="404"/>
      <c r="K2040" s="404"/>
      <c r="L2040" s="404"/>
      <c r="M2040" s="404"/>
      <c r="N2040" s="405"/>
      <c r="W2040" s="304"/>
    </row>
    <row r="2041" spans="1:23" ht="12.75" customHeight="1" thickBot="1" x14ac:dyDescent="0.25">
      <c r="C2041" s="403"/>
      <c r="D2041" s="404"/>
      <c r="E2041" s="404"/>
      <c r="F2041" s="1029" t="str">
        <f>Translations!$B$210</f>
        <v>Reference to external files, if relevant</v>
      </c>
      <c r="G2041" s="1029"/>
      <c r="H2041" s="1029"/>
      <c r="I2041" s="1029"/>
      <c r="J2041" s="1029"/>
      <c r="K2041" s="934"/>
      <c r="L2041" s="934"/>
      <c r="M2041" s="934"/>
      <c r="N2041" s="934"/>
      <c r="W2041" s="326" t="b">
        <f>W2039</f>
        <v>0</v>
      </c>
    </row>
    <row r="2042" spans="1:23" ht="5.0999999999999996" customHeight="1" x14ac:dyDescent="0.2">
      <c r="C2042" s="403"/>
      <c r="D2042" s="407"/>
      <c r="E2042" s="404"/>
      <c r="F2042" s="404"/>
      <c r="G2042" s="404"/>
      <c r="H2042" s="404"/>
      <c r="I2042" s="404"/>
      <c r="J2042" s="404"/>
      <c r="K2042" s="404"/>
      <c r="L2042" s="404"/>
      <c r="M2042" s="404"/>
      <c r="N2042" s="405"/>
    </row>
    <row r="2043" spans="1:23" ht="5.0999999999999996" customHeight="1" x14ac:dyDescent="0.2">
      <c r="C2043" s="400"/>
      <c r="D2043" s="416"/>
      <c r="E2043" s="401"/>
      <c r="F2043" s="401"/>
      <c r="G2043" s="401"/>
      <c r="H2043" s="401"/>
      <c r="I2043" s="401"/>
      <c r="J2043" s="401"/>
      <c r="K2043" s="401"/>
      <c r="L2043" s="401"/>
      <c r="M2043" s="401"/>
      <c r="N2043" s="402"/>
    </row>
    <row r="2044" spans="1:23" ht="12.75" customHeight="1" x14ac:dyDescent="0.2">
      <c r="C2044" s="403"/>
      <c r="D2044" s="406" t="s">
        <v>151</v>
      </c>
      <c r="E2044" s="1045" t="str">
        <f>Translations!$B$347</f>
        <v>Fuel input to this sub-installation and relevant emission factor</v>
      </c>
      <c r="F2044" s="1045"/>
      <c r="G2044" s="1045"/>
      <c r="H2044" s="1045"/>
      <c r="I2044" s="1045"/>
      <c r="J2044" s="1045"/>
      <c r="K2044" s="1045"/>
      <c r="L2044" s="1045"/>
      <c r="M2044" s="1045"/>
      <c r="N2044" s="1046"/>
    </row>
    <row r="2045" spans="1:23" ht="12.75" customHeight="1" x14ac:dyDescent="0.2">
      <c r="C2045" s="403"/>
      <c r="D2045" s="407" t="s">
        <v>152</v>
      </c>
      <c r="E2045" s="1047" t="str">
        <f>Translations!$B$249</f>
        <v>Information on the methodology applied</v>
      </c>
      <c r="F2045" s="1047"/>
      <c r="G2045" s="1047"/>
      <c r="H2045" s="1047"/>
      <c r="I2045" s="1047"/>
      <c r="J2045" s="1047"/>
      <c r="K2045" s="1047"/>
      <c r="L2045" s="1047"/>
      <c r="M2045" s="1047"/>
      <c r="N2045" s="1049"/>
      <c r="P2045" s="301"/>
    </row>
    <row r="2046" spans="1:23" ht="25.5" customHeight="1" x14ac:dyDescent="0.2">
      <c r="C2046" s="403"/>
      <c r="D2046" s="404"/>
      <c r="E2046" s="404"/>
      <c r="F2046" s="426"/>
      <c r="G2046" s="404"/>
      <c r="H2046" s="404"/>
      <c r="I2046" s="1044" t="str">
        <f>Translations!$B$254</f>
        <v>Data source</v>
      </c>
      <c r="J2046" s="1044"/>
      <c r="K2046" s="1044" t="str">
        <f>Translations!$B$255</f>
        <v>Other data source (if applicable)</v>
      </c>
      <c r="L2046" s="1044"/>
      <c r="M2046" s="1044" t="str">
        <f>Translations!$B$255</f>
        <v>Other data source (if applicable)</v>
      </c>
      <c r="N2046" s="1044"/>
    </row>
    <row r="2047" spans="1:23" ht="12.75" customHeight="1" x14ac:dyDescent="0.2">
      <c r="C2047" s="403"/>
      <c r="D2047" s="407"/>
      <c r="E2047" s="412" t="s">
        <v>908</v>
      </c>
      <c r="F2047" s="1050" t="str">
        <f>Translations!$B$231</f>
        <v>Fuel input</v>
      </c>
      <c r="G2047" s="1050"/>
      <c r="H2047" s="1051"/>
      <c r="I2047" s="977"/>
      <c r="J2047" s="978"/>
      <c r="K2047" s="979"/>
      <c r="L2047" s="980"/>
      <c r="M2047" s="979"/>
      <c r="N2047" s="981"/>
    </row>
    <row r="2048" spans="1:23" ht="12.75" customHeight="1" x14ac:dyDescent="0.2">
      <c r="C2048" s="403"/>
      <c r="D2048" s="407"/>
      <c r="E2048" s="412" t="s">
        <v>909</v>
      </c>
      <c r="F2048" s="1050" t="str">
        <f>Translations!$B$353</f>
        <v>Weighted emission factor</v>
      </c>
      <c r="G2048" s="1050"/>
      <c r="H2048" s="1051"/>
      <c r="I2048" s="977"/>
      <c r="J2048" s="978"/>
      <c r="K2048" s="979"/>
      <c r="L2048" s="980"/>
      <c r="M2048" s="979"/>
      <c r="N2048" s="981"/>
    </row>
    <row r="2049" spans="3:23" s="294" customFormat="1" ht="5.0999999999999996" customHeight="1" x14ac:dyDescent="0.2">
      <c r="C2049" s="403"/>
      <c r="D2049" s="407"/>
      <c r="E2049" s="404"/>
      <c r="F2049" s="404"/>
      <c r="G2049" s="404"/>
      <c r="H2049" s="404"/>
      <c r="I2049" s="404"/>
      <c r="J2049" s="404"/>
      <c r="K2049" s="404"/>
      <c r="L2049" s="404"/>
      <c r="M2049" s="404"/>
      <c r="N2049" s="405"/>
      <c r="O2049" s="40"/>
      <c r="P2049" s="295"/>
      <c r="Q2049" s="295"/>
      <c r="R2049" s="295"/>
      <c r="S2049" s="295"/>
      <c r="T2049" s="295"/>
      <c r="U2049" s="295"/>
      <c r="V2049" s="295"/>
      <c r="W2049" s="295"/>
    </row>
    <row r="2050" spans="3:23" s="294" customFormat="1" ht="12.75" customHeight="1" x14ac:dyDescent="0.2">
      <c r="C2050" s="403"/>
      <c r="D2050" s="407"/>
      <c r="E2050" s="412" t="s">
        <v>910</v>
      </c>
      <c r="F2050" s="1013" t="str">
        <f>Translations!$B$257</f>
        <v>Description of the methodology applied</v>
      </c>
      <c r="G2050" s="1013"/>
      <c r="H2050" s="1013"/>
      <c r="I2050" s="1013"/>
      <c r="J2050" s="1013"/>
      <c r="K2050" s="1013"/>
      <c r="L2050" s="1013"/>
      <c r="M2050" s="1013"/>
      <c r="N2050" s="1014"/>
      <c r="O2050" s="40"/>
      <c r="P2050" s="295"/>
      <c r="Q2050" s="295"/>
      <c r="R2050" s="295"/>
      <c r="S2050" s="295"/>
      <c r="T2050" s="295"/>
      <c r="U2050" s="295"/>
      <c r="V2050" s="295"/>
      <c r="W2050" s="295"/>
    </row>
    <row r="2051" spans="3:23" s="294" customFormat="1" ht="5.0999999999999996" customHeight="1" x14ac:dyDescent="0.2">
      <c r="C2051" s="403"/>
      <c r="D2051" s="404"/>
      <c r="E2051" s="408"/>
      <c r="F2051" s="423"/>
      <c r="G2051" s="424"/>
      <c r="H2051" s="424"/>
      <c r="I2051" s="424"/>
      <c r="J2051" s="424"/>
      <c r="K2051" s="424"/>
      <c r="L2051" s="424"/>
      <c r="M2051" s="424"/>
      <c r="N2051" s="425"/>
      <c r="O2051" s="40"/>
      <c r="P2051" s="295"/>
      <c r="Q2051" s="295"/>
      <c r="R2051" s="295"/>
      <c r="S2051" s="295"/>
      <c r="T2051" s="295"/>
      <c r="U2051" s="295"/>
      <c r="V2051" s="295"/>
      <c r="W2051" s="295"/>
    </row>
    <row r="2052" spans="3:23" s="294" customFormat="1" ht="12.75" customHeight="1" x14ac:dyDescent="0.2">
      <c r="C2052" s="403"/>
      <c r="D2052" s="407"/>
      <c r="E2052" s="412"/>
      <c r="F2052" s="1026" t="str">
        <f>IF(I1939&lt;&gt;"",HYPERLINK("#" &amp; Q2052,EUConst_MsgDescription),"")</f>
        <v/>
      </c>
      <c r="G2052" s="1004"/>
      <c r="H2052" s="1004"/>
      <c r="I2052" s="1004"/>
      <c r="J2052" s="1004"/>
      <c r="K2052" s="1004"/>
      <c r="L2052" s="1004"/>
      <c r="M2052" s="1004"/>
      <c r="N2052" s="1005"/>
      <c r="O2052" s="40"/>
      <c r="P2052" s="26" t="s">
        <v>481</v>
      </c>
      <c r="Q2052" s="477" t="str">
        <f>"#"&amp;ADDRESS(ROW($C$10),COLUMN($C$10))</f>
        <v>#$C$10</v>
      </c>
      <c r="R2052" s="295"/>
      <c r="S2052" s="295"/>
      <c r="T2052" s="295"/>
      <c r="U2052" s="295"/>
      <c r="V2052" s="295"/>
      <c r="W2052" s="295"/>
    </row>
    <row r="2053" spans="3:23" s="294" customFormat="1" ht="5.0999999999999996" customHeight="1" x14ac:dyDescent="0.2">
      <c r="C2053" s="403"/>
      <c r="D2053" s="407"/>
      <c r="E2053" s="413"/>
      <c r="F2053" s="1027"/>
      <c r="G2053" s="1027"/>
      <c r="H2053" s="1027"/>
      <c r="I2053" s="1027"/>
      <c r="J2053" s="1027"/>
      <c r="K2053" s="1027"/>
      <c r="L2053" s="1027"/>
      <c r="M2053" s="1027"/>
      <c r="N2053" s="1028"/>
      <c r="O2053" s="40"/>
      <c r="P2053" s="301"/>
      <c r="Q2053" s="295"/>
      <c r="R2053" s="295"/>
      <c r="S2053" s="295"/>
      <c r="T2053" s="295"/>
      <c r="U2053" s="295"/>
      <c r="V2053" s="295"/>
      <c r="W2053" s="295"/>
    </row>
    <row r="2054" spans="3:23" s="294" customFormat="1" ht="50.1" customHeight="1" x14ac:dyDescent="0.2">
      <c r="C2054" s="403"/>
      <c r="D2054" s="413"/>
      <c r="E2054" s="413"/>
      <c r="F2054" s="994"/>
      <c r="G2054" s="995"/>
      <c r="H2054" s="995"/>
      <c r="I2054" s="995"/>
      <c r="J2054" s="995"/>
      <c r="K2054" s="995"/>
      <c r="L2054" s="995"/>
      <c r="M2054" s="995"/>
      <c r="N2054" s="996"/>
      <c r="O2054" s="40"/>
      <c r="P2054" s="295"/>
      <c r="Q2054" s="295"/>
      <c r="R2054" s="295"/>
      <c r="S2054" s="295"/>
      <c r="T2054" s="295"/>
      <c r="U2054" s="295"/>
      <c r="V2054" s="295"/>
      <c r="W2054" s="295"/>
    </row>
    <row r="2055" spans="3:23" s="294" customFormat="1" ht="5.0999999999999996" customHeight="1" thickBot="1" x14ac:dyDescent="0.25">
      <c r="C2055" s="403"/>
      <c r="D2055" s="407"/>
      <c r="E2055" s="404"/>
      <c r="F2055" s="404"/>
      <c r="G2055" s="404"/>
      <c r="H2055" s="404"/>
      <c r="I2055" s="404"/>
      <c r="J2055" s="404"/>
      <c r="K2055" s="404"/>
      <c r="L2055" s="404"/>
      <c r="M2055" s="404"/>
      <c r="N2055" s="405"/>
      <c r="O2055" s="40"/>
      <c r="P2055" s="295"/>
      <c r="Q2055" s="295"/>
      <c r="R2055" s="295"/>
      <c r="S2055" s="295"/>
      <c r="T2055" s="295"/>
      <c r="U2055" s="295"/>
      <c r="V2055" s="295"/>
      <c r="W2055" s="295"/>
    </row>
    <row r="2056" spans="3:23" s="294" customFormat="1" ht="12.75" customHeight="1" x14ac:dyDescent="0.2">
      <c r="C2056" s="403"/>
      <c r="D2056" s="407"/>
      <c r="E2056" s="412"/>
      <c r="F2056" s="1029" t="str">
        <f>Translations!$B$210</f>
        <v>Reference to external files, if relevant</v>
      </c>
      <c r="G2056" s="1029"/>
      <c r="H2056" s="1029"/>
      <c r="I2056" s="1029"/>
      <c r="J2056" s="1029"/>
      <c r="K2056" s="934"/>
      <c r="L2056" s="934"/>
      <c r="M2056" s="934"/>
      <c r="N2056" s="934"/>
      <c r="O2056" s="40"/>
      <c r="P2056" s="295"/>
      <c r="Q2056" s="295"/>
      <c r="R2056" s="295"/>
      <c r="S2056" s="295"/>
      <c r="T2056" s="295"/>
      <c r="U2056" s="295"/>
      <c r="V2056" s="295"/>
      <c r="W2056" s="318" t="s">
        <v>457</v>
      </c>
    </row>
    <row r="2057" spans="3:23" s="294" customFormat="1" ht="5.0999999999999996" customHeight="1" x14ac:dyDescent="0.2">
      <c r="C2057" s="403"/>
      <c r="D2057" s="407"/>
      <c r="E2057" s="404"/>
      <c r="F2057" s="404"/>
      <c r="G2057" s="404"/>
      <c r="H2057" s="404"/>
      <c r="I2057" s="404"/>
      <c r="J2057" s="404"/>
      <c r="K2057" s="404"/>
      <c r="L2057" s="404"/>
      <c r="M2057" s="404"/>
      <c r="N2057" s="405"/>
      <c r="O2057" s="40"/>
      <c r="P2057" s="301"/>
      <c r="Q2057" s="295"/>
      <c r="R2057" s="295"/>
      <c r="S2057" s="295"/>
      <c r="T2057" s="295"/>
      <c r="U2057" s="295"/>
      <c r="V2057" s="295"/>
      <c r="W2057" s="304"/>
    </row>
    <row r="2058" spans="3:23" s="294" customFormat="1" ht="12.75" customHeight="1" x14ac:dyDescent="0.2">
      <c r="C2058" s="403"/>
      <c r="D2058" s="407" t="s">
        <v>153</v>
      </c>
      <c r="E2058" s="1011" t="str">
        <f>Translations!$B$258</f>
        <v>The hierarchical order has been followed?</v>
      </c>
      <c r="F2058" s="1011"/>
      <c r="G2058" s="1011"/>
      <c r="H2058" s="1012"/>
      <c r="I2058" s="312"/>
      <c r="J2058" s="418" t="str">
        <f>Translations!$B$259</f>
        <v xml:space="preserve"> If not, why?</v>
      </c>
      <c r="K2058" s="977"/>
      <c r="L2058" s="978"/>
      <c r="M2058" s="978"/>
      <c r="N2058" s="984"/>
      <c r="O2058" s="40"/>
      <c r="P2058" s="301"/>
      <c r="Q2058" s="295"/>
      <c r="R2058" s="295"/>
      <c r="S2058" s="295"/>
      <c r="T2058" s="295"/>
      <c r="U2058" s="295"/>
      <c r="V2058" s="295"/>
      <c r="W2058" s="310" t="b">
        <f>AND(I2058&lt;&gt;"",I2058=TRUE)</f>
        <v>0</v>
      </c>
    </row>
    <row r="2059" spans="3:23" s="294" customFormat="1" ht="5.0999999999999996" customHeight="1" x14ac:dyDescent="0.2">
      <c r="C2059" s="403"/>
      <c r="D2059" s="404"/>
      <c r="E2059" s="508"/>
      <c r="F2059" s="508"/>
      <c r="G2059" s="508"/>
      <c r="H2059" s="508"/>
      <c r="I2059" s="508"/>
      <c r="J2059" s="508"/>
      <c r="K2059" s="508"/>
      <c r="L2059" s="508"/>
      <c r="M2059" s="508"/>
      <c r="N2059" s="509"/>
      <c r="O2059" s="40"/>
      <c r="P2059" s="301"/>
      <c r="Q2059" s="295"/>
      <c r="R2059" s="295"/>
      <c r="S2059" s="295"/>
      <c r="T2059" s="295"/>
      <c r="U2059" s="295"/>
      <c r="V2059" s="306"/>
      <c r="W2059" s="304"/>
    </row>
    <row r="2060" spans="3:23" s="294" customFormat="1" ht="12.75" customHeight="1" x14ac:dyDescent="0.2">
      <c r="C2060" s="403"/>
      <c r="D2060" s="421"/>
      <c r="E2060" s="421"/>
      <c r="F2060" s="1013" t="str">
        <f>Translations!$B$264</f>
        <v>Further details on any deviation from the hierarchy</v>
      </c>
      <c r="G2060" s="1013"/>
      <c r="H2060" s="1013"/>
      <c r="I2060" s="1013"/>
      <c r="J2060" s="1013"/>
      <c r="K2060" s="1013"/>
      <c r="L2060" s="1013"/>
      <c r="M2060" s="1013"/>
      <c r="N2060" s="1014"/>
      <c r="O2060" s="40"/>
      <c r="P2060" s="301"/>
      <c r="Q2060" s="295"/>
      <c r="R2060" s="295"/>
      <c r="S2060" s="295"/>
      <c r="T2060" s="295"/>
      <c r="U2060" s="295"/>
      <c r="V2060" s="306"/>
      <c r="W2060" s="304"/>
    </row>
    <row r="2061" spans="3:23" s="294" customFormat="1" ht="25.5" customHeight="1" thickBot="1" x14ac:dyDescent="0.25">
      <c r="C2061" s="403"/>
      <c r="D2061" s="421"/>
      <c r="E2061" s="421"/>
      <c r="F2061" s="994"/>
      <c r="G2061" s="995"/>
      <c r="H2061" s="995"/>
      <c r="I2061" s="995"/>
      <c r="J2061" s="995"/>
      <c r="K2061" s="995"/>
      <c r="L2061" s="995"/>
      <c r="M2061" s="995"/>
      <c r="N2061" s="996"/>
      <c r="O2061" s="40"/>
      <c r="P2061" s="301"/>
      <c r="Q2061" s="295"/>
      <c r="R2061" s="295"/>
      <c r="S2061" s="295"/>
      <c r="T2061" s="295"/>
      <c r="U2061" s="295"/>
      <c r="V2061" s="306"/>
      <c r="W2061" s="321" t="b">
        <f>W2058</f>
        <v>0</v>
      </c>
    </row>
    <row r="2062" spans="3:23" s="294" customFormat="1" ht="5.0999999999999996" customHeight="1" x14ac:dyDescent="0.2">
      <c r="C2062" s="403"/>
      <c r="D2062" s="407"/>
      <c r="E2062" s="404"/>
      <c r="F2062" s="404"/>
      <c r="G2062" s="404"/>
      <c r="H2062" s="404"/>
      <c r="I2062" s="404"/>
      <c r="J2062" s="404"/>
      <c r="K2062" s="404"/>
      <c r="L2062" s="404"/>
      <c r="M2062" s="404"/>
      <c r="N2062" s="405"/>
      <c r="O2062" s="40"/>
      <c r="P2062" s="295"/>
      <c r="Q2062" s="295"/>
      <c r="R2062" s="295"/>
      <c r="S2062" s="295"/>
      <c r="T2062" s="295"/>
      <c r="U2062" s="295"/>
      <c r="V2062" s="295"/>
      <c r="W2062" s="306"/>
    </row>
    <row r="2063" spans="3:23" s="294" customFormat="1" ht="5.0999999999999996" customHeight="1" x14ac:dyDescent="0.2">
      <c r="C2063" s="400"/>
      <c r="D2063" s="416"/>
      <c r="E2063" s="401"/>
      <c r="F2063" s="401"/>
      <c r="G2063" s="401"/>
      <c r="H2063" s="401"/>
      <c r="I2063" s="401"/>
      <c r="J2063" s="401"/>
      <c r="K2063" s="401"/>
      <c r="L2063" s="401"/>
      <c r="M2063" s="401"/>
      <c r="N2063" s="402"/>
      <c r="O2063" s="40"/>
      <c r="P2063" s="295"/>
      <c r="Q2063" s="295"/>
      <c r="R2063" s="295"/>
      <c r="S2063" s="295"/>
      <c r="T2063" s="295"/>
      <c r="U2063" s="295"/>
      <c r="V2063" s="295"/>
      <c r="W2063" s="295"/>
    </row>
    <row r="2064" spans="3:23" s="294" customFormat="1" ht="12.75" customHeight="1" x14ac:dyDescent="0.2">
      <c r="C2064" s="403"/>
      <c r="D2064" s="406" t="s">
        <v>988</v>
      </c>
      <c r="E2064" s="1045" t="str">
        <f>Translations!$B$354</f>
        <v>Measurable heat import to and export from this sub-installation</v>
      </c>
      <c r="F2064" s="1045"/>
      <c r="G2064" s="1045"/>
      <c r="H2064" s="1045"/>
      <c r="I2064" s="1045"/>
      <c r="J2064" s="1045"/>
      <c r="K2064" s="1045"/>
      <c r="L2064" s="1045"/>
      <c r="M2064" s="1045"/>
      <c r="N2064" s="1046"/>
      <c r="O2064" s="40"/>
      <c r="P2064" s="301"/>
      <c r="Q2064" s="295"/>
      <c r="R2064" s="295"/>
      <c r="S2064" s="306"/>
      <c r="T2064" s="306"/>
      <c r="U2064" s="295"/>
      <c r="V2064" s="295"/>
      <c r="W2064" s="295"/>
    </row>
    <row r="2065" spans="1:23" ht="12.75" customHeight="1" x14ac:dyDescent="0.2">
      <c r="C2065" s="403"/>
      <c r="D2065" s="407" t="s">
        <v>152</v>
      </c>
      <c r="E2065" s="1047" t="str">
        <f>Translations!$B$357</f>
        <v>Are measurable heat flows relevant for this sub-installation?</v>
      </c>
      <c r="F2065" s="1047"/>
      <c r="G2065" s="1047"/>
      <c r="H2065" s="1047"/>
      <c r="I2065" s="1047"/>
      <c r="J2065" s="1047"/>
      <c r="K2065" s="1047"/>
      <c r="L2065" s="1047"/>
      <c r="M2065" s="1048"/>
      <c r="N2065" s="1048"/>
      <c r="P2065" s="301"/>
    </row>
    <row r="2066" spans="1:23" ht="12.75" customHeight="1" x14ac:dyDescent="0.2">
      <c r="C2066" s="403"/>
      <c r="D2066" s="407"/>
      <c r="E2066" s="404"/>
      <c r="F2066" s="404"/>
      <c r="G2066" s="404"/>
      <c r="H2066" s="404"/>
      <c r="I2066" s="404"/>
      <c r="J2066" s="972" t="str">
        <f>IF(I1939="","",IF(AND(M2065&lt;&gt;"",M2065=FALSE),HYPERLINK(Q2066,EUconst_MsgGoOn),""))</f>
        <v/>
      </c>
      <c r="K2066" s="973"/>
      <c r="L2066" s="973"/>
      <c r="M2066" s="973"/>
      <c r="N2066" s="974"/>
      <c r="P2066" s="26" t="s">
        <v>481</v>
      </c>
      <c r="Q2066" s="477" t="str">
        <f>"#"&amp;ADDRESS(ROW(D2106),COLUMN(D2106))</f>
        <v>#$D$2106</v>
      </c>
    </row>
    <row r="2067" spans="1:23" ht="5.0999999999999996" customHeight="1" x14ac:dyDescent="0.2">
      <c r="C2067" s="403"/>
      <c r="D2067" s="407"/>
      <c r="E2067" s="407"/>
      <c r="F2067" s="407"/>
      <c r="G2067" s="407"/>
      <c r="H2067" s="407"/>
      <c r="I2067" s="407"/>
      <c r="J2067" s="407"/>
      <c r="K2067" s="407"/>
      <c r="L2067" s="407"/>
      <c r="M2067" s="407"/>
      <c r="N2067" s="417"/>
      <c r="P2067" s="26"/>
    </row>
    <row r="2068" spans="1:23" ht="12.75" customHeight="1" x14ac:dyDescent="0.2">
      <c r="C2068" s="403"/>
      <c r="D2068" s="407" t="s">
        <v>153</v>
      </c>
      <c r="E2068" s="1047" t="str">
        <f>Translations!$B$249</f>
        <v>Information on the methodology applied</v>
      </c>
      <c r="F2068" s="1047"/>
      <c r="G2068" s="1047"/>
      <c r="H2068" s="1047"/>
      <c r="I2068" s="1047"/>
      <c r="J2068" s="1047"/>
      <c r="K2068" s="1047"/>
      <c r="L2068" s="1047"/>
      <c r="M2068" s="1047"/>
      <c r="N2068" s="1049"/>
      <c r="P2068" s="301"/>
    </row>
    <row r="2069" spans="1:23" ht="25.5" customHeight="1" thickBot="1" x14ac:dyDescent="0.25">
      <c r="C2069" s="403"/>
      <c r="D2069" s="404"/>
      <c r="E2069" s="404"/>
      <c r="F2069" s="404"/>
      <c r="G2069" s="404"/>
      <c r="H2069" s="404"/>
      <c r="I2069" s="1044" t="str">
        <f>Translations!$B$254</f>
        <v>Data source</v>
      </c>
      <c r="J2069" s="1044"/>
      <c r="K2069" s="1044" t="str">
        <f>Translations!$B$255</f>
        <v>Other data source (if applicable)</v>
      </c>
      <c r="L2069" s="1044"/>
      <c r="M2069" s="1044" t="str">
        <f>Translations!$B$255</f>
        <v>Other data source (if applicable)</v>
      </c>
      <c r="N2069" s="1044"/>
      <c r="P2069" s="301"/>
      <c r="W2069" s="295" t="s">
        <v>457</v>
      </c>
    </row>
    <row r="2070" spans="1:23" ht="12.75" customHeight="1" x14ac:dyDescent="0.2">
      <c r="C2070" s="403"/>
      <c r="D2070" s="407"/>
      <c r="E2070" s="412" t="s">
        <v>908</v>
      </c>
      <c r="F2070" s="1030" t="str">
        <f>Translations!$B$359</f>
        <v>Measurable heat imported</v>
      </c>
      <c r="G2070" s="1030"/>
      <c r="H2070" s="1031"/>
      <c r="I2070" s="1032"/>
      <c r="J2070" s="1033"/>
      <c r="K2070" s="1034"/>
      <c r="L2070" s="1035"/>
      <c r="M2070" s="1034"/>
      <c r="N2070" s="1036"/>
      <c r="W2070" s="302" t="b">
        <f>AND(M2065&lt;&gt;"",M2065=FALSE)</f>
        <v>0</v>
      </c>
    </row>
    <row r="2071" spans="1:23" ht="12.75" customHeight="1" x14ac:dyDescent="0.2">
      <c r="C2071" s="403"/>
      <c r="D2071" s="407"/>
      <c r="E2071" s="412" t="s">
        <v>909</v>
      </c>
      <c r="F2071" s="1037" t="str">
        <f>Translations!$B$360</f>
        <v>Measurable heat from pulp</v>
      </c>
      <c r="G2071" s="1037"/>
      <c r="H2071" s="1038"/>
      <c r="I2071" s="1039"/>
      <c r="J2071" s="1040"/>
      <c r="K2071" s="1041"/>
      <c r="L2071" s="1042"/>
      <c r="M2071" s="1041"/>
      <c r="N2071" s="1043"/>
      <c r="W2071" s="303" t="b">
        <f>W2070</f>
        <v>0</v>
      </c>
    </row>
    <row r="2072" spans="1:23" ht="12.75" customHeight="1" x14ac:dyDescent="0.2">
      <c r="C2072" s="403"/>
      <c r="D2072" s="407"/>
      <c r="E2072" s="412" t="s">
        <v>910</v>
      </c>
      <c r="F2072" s="1037" t="str">
        <f>Translations!$B$361</f>
        <v>Measurable heat from nitric acid</v>
      </c>
      <c r="G2072" s="1037"/>
      <c r="H2072" s="1038"/>
      <c r="I2072" s="1039"/>
      <c r="J2072" s="1040"/>
      <c r="K2072" s="1041"/>
      <c r="L2072" s="1042"/>
      <c r="M2072" s="1041"/>
      <c r="N2072" s="1043"/>
      <c r="W2072" s="303" t="b">
        <f>W2071</f>
        <v>0</v>
      </c>
    </row>
    <row r="2073" spans="1:23" ht="12.75" customHeight="1" x14ac:dyDescent="0.2">
      <c r="C2073" s="403"/>
      <c r="D2073" s="407"/>
      <c r="E2073" s="412" t="s">
        <v>911</v>
      </c>
      <c r="F2073" s="1019" t="str">
        <f>Translations!$B$362</f>
        <v>Measurable heat exported</v>
      </c>
      <c r="G2073" s="1019"/>
      <c r="H2073" s="1020"/>
      <c r="I2073" s="1021"/>
      <c r="J2073" s="1022"/>
      <c r="K2073" s="1023"/>
      <c r="L2073" s="1024"/>
      <c r="M2073" s="1023"/>
      <c r="N2073" s="1025"/>
      <c r="W2073" s="303" t="b">
        <f>W2072</f>
        <v>0</v>
      </c>
    </row>
    <row r="2074" spans="1:23" ht="12.75" customHeight="1" x14ac:dyDescent="0.2">
      <c r="C2074" s="403"/>
      <c r="D2074" s="407"/>
      <c r="E2074" s="412" t="s">
        <v>912</v>
      </c>
      <c r="F2074" s="1050" t="str">
        <f>Translations!$B$274</f>
        <v>Net measurable heat flows</v>
      </c>
      <c r="G2074" s="1050"/>
      <c r="H2074" s="1051"/>
      <c r="I2074" s="977"/>
      <c r="J2074" s="978"/>
      <c r="K2074" s="979"/>
      <c r="L2074" s="980"/>
      <c r="M2074" s="979"/>
      <c r="N2074" s="981"/>
      <c r="W2074" s="303" t="b">
        <f>W2073</f>
        <v>0</v>
      </c>
    </row>
    <row r="2075" spans="1:23" ht="5.0999999999999996" customHeight="1" x14ac:dyDescent="0.2">
      <c r="C2075" s="403"/>
      <c r="D2075" s="407"/>
      <c r="E2075" s="404"/>
      <c r="F2075" s="404"/>
      <c r="G2075" s="404"/>
      <c r="H2075" s="404"/>
      <c r="I2075" s="404"/>
      <c r="J2075" s="404"/>
      <c r="K2075" s="404"/>
      <c r="L2075" s="404"/>
      <c r="M2075" s="404"/>
      <c r="N2075" s="405"/>
      <c r="P2075" s="301"/>
      <c r="W2075" s="304"/>
    </row>
    <row r="2076" spans="1:23" ht="12.75" customHeight="1" x14ac:dyDescent="0.2">
      <c r="C2076" s="403"/>
      <c r="D2076" s="407"/>
      <c r="E2076" s="412" t="s">
        <v>913</v>
      </c>
      <c r="F2076" s="1013" t="str">
        <f>Translations!$B$257</f>
        <v>Description of the methodology applied</v>
      </c>
      <c r="G2076" s="1013"/>
      <c r="H2076" s="1013"/>
      <c r="I2076" s="1013"/>
      <c r="J2076" s="1013"/>
      <c r="K2076" s="1013"/>
      <c r="L2076" s="1013"/>
      <c r="M2076" s="1013"/>
      <c r="N2076" s="1014"/>
      <c r="P2076" s="301"/>
      <c r="W2076" s="304"/>
    </row>
    <row r="2077" spans="1:23" ht="5.0999999999999996" customHeight="1" x14ac:dyDescent="0.2">
      <c r="C2077" s="403"/>
      <c r="D2077" s="404"/>
      <c r="E2077" s="408"/>
      <c r="F2077" s="503"/>
      <c r="G2077" s="504"/>
      <c r="H2077" s="504"/>
      <c r="I2077" s="504"/>
      <c r="J2077" s="504"/>
      <c r="K2077" s="504"/>
      <c r="L2077" s="504"/>
      <c r="M2077" s="504"/>
      <c r="N2077" s="505"/>
      <c r="W2077" s="304"/>
    </row>
    <row r="2078" spans="1:23" ht="12.75" customHeight="1" x14ac:dyDescent="0.2">
      <c r="C2078" s="403"/>
      <c r="D2078" s="407"/>
      <c r="E2078" s="412"/>
      <c r="F2078" s="1026" t="str">
        <f>IF(I1939&lt;&gt;"",HYPERLINK("#" &amp; Q2078,EUConst_MsgDescription),"")</f>
        <v/>
      </c>
      <c r="G2078" s="1004"/>
      <c r="H2078" s="1004"/>
      <c r="I2078" s="1004"/>
      <c r="J2078" s="1004"/>
      <c r="K2078" s="1004"/>
      <c r="L2078" s="1004"/>
      <c r="M2078" s="1004"/>
      <c r="N2078" s="1005"/>
      <c r="P2078" s="26" t="s">
        <v>481</v>
      </c>
      <c r="Q2078" s="477" t="str">
        <f>"#"&amp;ADDRESS(ROW($C$10),COLUMN($C$10))</f>
        <v>#$C$10</v>
      </c>
      <c r="W2078" s="304"/>
    </row>
    <row r="2079" spans="1:23" ht="5.0999999999999996" customHeight="1" x14ac:dyDescent="0.2">
      <c r="C2079" s="403"/>
      <c r="D2079" s="407"/>
      <c r="E2079" s="413"/>
      <c r="F2079" s="1027"/>
      <c r="G2079" s="1027"/>
      <c r="H2079" s="1027"/>
      <c r="I2079" s="1027"/>
      <c r="J2079" s="1027"/>
      <c r="K2079" s="1027"/>
      <c r="L2079" s="1027"/>
      <c r="M2079" s="1027"/>
      <c r="N2079" s="1028"/>
      <c r="P2079" s="301"/>
      <c r="W2079" s="304"/>
    </row>
    <row r="2080" spans="1:23" s="299" customFormat="1" ht="50.1" customHeight="1" x14ac:dyDescent="0.2">
      <c r="A2080" s="298"/>
      <c r="B2080" s="14"/>
      <c r="C2080" s="403"/>
      <c r="D2080" s="413"/>
      <c r="E2080" s="413"/>
      <c r="F2080" s="994"/>
      <c r="G2080" s="995"/>
      <c r="H2080" s="995"/>
      <c r="I2080" s="995"/>
      <c r="J2080" s="995"/>
      <c r="K2080" s="995"/>
      <c r="L2080" s="995"/>
      <c r="M2080" s="995"/>
      <c r="N2080" s="996"/>
      <c r="O2080" s="40"/>
      <c r="P2080" s="305"/>
      <c r="Q2080" s="306"/>
      <c r="R2080" s="306"/>
      <c r="S2080" s="295"/>
      <c r="T2080" s="295"/>
      <c r="U2080" s="306"/>
      <c r="V2080" s="306"/>
      <c r="W2080" s="307" t="b">
        <f>W2074</f>
        <v>0</v>
      </c>
    </row>
    <row r="2081" spans="1:23" ht="5.0999999999999996" customHeight="1" x14ac:dyDescent="0.2">
      <c r="C2081" s="403"/>
      <c r="D2081" s="407"/>
      <c r="E2081" s="404"/>
      <c r="F2081" s="404"/>
      <c r="G2081" s="404"/>
      <c r="H2081" s="404"/>
      <c r="I2081" s="404"/>
      <c r="J2081" s="404"/>
      <c r="K2081" s="404"/>
      <c r="L2081" s="404"/>
      <c r="M2081" s="404"/>
      <c r="N2081" s="405"/>
      <c r="W2081" s="304"/>
    </row>
    <row r="2082" spans="1:23" ht="12.75" customHeight="1" x14ac:dyDescent="0.2">
      <c r="C2082" s="403"/>
      <c r="D2082" s="407"/>
      <c r="E2082" s="412"/>
      <c r="F2082" s="1029" t="str">
        <f>Translations!$B$210</f>
        <v>Reference to external files, if relevant</v>
      </c>
      <c r="G2082" s="1029"/>
      <c r="H2082" s="1029"/>
      <c r="I2082" s="1029"/>
      <c r="J2082" s="1029"/>
      <c r="K2082" s="934"/>
      <c r="L2082" s="934"/>
      <c r="M2082" s="934"/>
      <c r="N2082" s="934"/>
      <c r="W2082" s="307" t="b">
        <f>W2080</f>
        <v>0</v>
      </c>
    </row>
    <row r="2083" spans="1:23" ht="5.0999999999999996" customHeight="1" x14ac:dyDescent="0.2">
      <c r="C2083" s="403"/>
      <c r="D2083" s="407"/>
      <c r="E2083" s="404"/>
      <c r="F2083" s="404"/>
      <c r="G2083" s="404"/>
      <c r="H2083" s="404"/>
      <c r="I2083" s="404"/>
      <c r="J2083" s="404"/>
      <c r="K2083" s="404"/>
      <c r="L2083" s="404"/>
      <c r="M2083" s="404"/>
      <c r="N2083" s="405"/>
      <c r="P2083" s="301"/>
      <c r="V2083" s="306"/>
      <c r="W2083" s="304"/>
    </row>
    <row r="2084" spans="1:23" ht="12.75" customHeight="1" x14ac:dyDescent="0.2">
      <c r="C2084" s="403"/>
      <c r="D2084" s="407" t="s">
        <v>154</v>
      </c>
      <c r="E2084" s="1011" t="str">
        <f>Translations!$B$258</f>
        <v>The hierarchical order has been followed?</v>
      </c>
      <c r="F2084" s="1011"/>
      <c r="G2084" s="1011"/>
      <c r="H2084" s="1012"/>
      <c r="I2084" s="312"/>
      <c r="J2084" s="418" t="str">
        <f>Translations!$B$259</f>
        <v xml:space="preserve"> If not, why?</v>
      </c>
      <c r="K2084" s="977"/>
      <c r="L2084" s="978"/>
      <c r="M2084" s="978"/>
      <c r="N2084" s="984"/>
      <c r="P2084" s="301"/>
      <c r="V2084" s="309" t="b">
        <f>W2082</f>
        <v>0</v>
      </c>
      <c r="W2084" s="310" t="b">
        <f>OR(W2080,AND(I2084&lt;&gt;"",I2084=TRUE))</f>
        <v>0</v>
      </c>
    </row>
    <row r="2085" spans="1:23" ht="5.0999999999999996" customHeight="1" x14ac:dyDescent="0.2">
      <c r="C2085" s="403"/>
      <c r="D2085" s="404"/>
      <c r="E2085" s="508"/>
      <c r="F2085" s="508"/>
      <c r="G2085" s="508"/>
      <c r="H2085" s="508"/>
      <c r="I2085" s="508"/>
      <c r="J2085" s="508"/>
      <c r="K2085" s="508"/>
      <c r="L2085" s="508"/>
      <c r="M2085" s="508"/>
      <c r="N2085" s="509"/>
      <c r="P2085" s="301"/>
      <c r="V2085" s="306"/>
      <c r="W2085" s="304"/>
    </row>
    <row r="2086" spans="1:23" ht="12.75" customHeight="1" x14ac:dyDescent="0.2">
      <c r="C2086" s="403"/>
      <c r="D2086" s="421"/>
      <c r="E2086" s="421"/>
      <c r="F2086" s="1013" t="str">
        <f>Translations!$B$264</f>
        <v>Further details on any deviation from the hierarchy</v>
      </c>
      <c r="G2086" s="1013"/>
      <c r="H2086" s="1013"/>
      <c r="I2086" s="1013"/>
      <c r="J2086" s="1013"/>
      <c r="K2086" s="1013"/>
      <c r="L2086" s="1013"/>
      <c r="M2086" s="1013"/>
      <c r="N2086" s="1014"/>
      <c r="P2086" s="301"/>
      <c r="V2086" s="306"/>
      <c r="W2086" s="304"/>
    </row>
    <row r="2087" spans="1:23" ht="25.5" customHeight="1" x14ac:dyDescent="0.2">
      <c r="C2087" s="403"/>
      <c r="D2087" s="421"/>
      <c r="E2087" s="421"/>
      <c r="F2087" s="994"/>
      <c r="G2087" s="995"/>
      <c r="H2087" s="995"/>
      <c r="I2087" s="995"/>
      <c r="J2087" s="995"/>
      <c r="K2087" s="995"/>
      <c r="L2087" s="995"/>
      <c r="M2087" s="995"/>
      <c r="N2087" s="996"/>
      <c r="P2087" s="301"/>
      <c r="V2087" s="306"/>
      <c r="W2087" s="307" t="b">
        <f>W2084</f>
        <v>0</v>
      </c>
    </row>
    <row r="2088" spans="1:23" ht="5.0999999999999996" customHeight="1" x14ac:dyDescent="0.2">
      <c r="C2088" s="403"/>
      <c r="D2088" s="404"/>
      <c r="E2088" s="508"/>
      <c r="F2088" s="508"/>
      <c r="G2088" s="508"/>
      <c r="H2088" s="508"/>
      <c r="I2088" s="508"/>
      <c r="J2088" s="508"/>
      <c r="K2088" s="508"/>
      <c r="L2088" s="508"/>
      <c r="M2088" s="508"/>
      <c r="N2088" s="509"/>
      <c r="P2088" s="301"/>
      <c r="V2088" s="306"/>
      <c r="W2088" s="304"/>
    </row>
    <row r="2089" spans="1:23" ht="12.75" customHeight="1" x14ac:dyDescent="0.2">
      <c r="C2089" s="403"/>
      <c r="D2089" s="407" t="s">
        <v>155</v>
      </c>
      <c r="E2089" s="1047" t="str">
        <f>Translations!$B$363</f>
        <v>Description of the methodology for determination of the relevant attributable emission factors in accordance with sections 10.1.2. and 10.1.3. of Annex VII (FAR).</v>
      </c>
      <c r="F2089" s="1047"/>
      <c r="G2089" s="1047"/>
      <c r="H2089" s="1047"/>
      <c r="I2089" s="1047"/>
      <c r="J2089" s="1047"/>
      <c r="K2089" s="1047"/>
      <c r="L2089" s="1047"/>
      <c r="M2089" s="1047"/>
      <c r="N2089" s="1049"/>
      <c r="P2089" s="301"/>
      <c r="V2089" s="306"/>
      <c r="W2089" s="304"/>
    </row>
    <row r="2090" spans="1:23" ht="5.0999999999999996" customHeight="1" x14ac:dyDescent="0.2">
      <c r="C2090" s="403"/>
      <c r="D2090" s="404"/>
      <c r="E2090" s="408"/>
      <c r="F2090" s="503"/>
      <c r="G2090" s="504"/>
      <c r="H2090" s="504"/>
      <c r="I2090" s="504"/>
      <c r="J2090" s="504"/>
      <c r="K2090" s="504"/>
      <c r="L2090" s="504"/>
      <c r="M2090" s="504"/>
      <c r="N2090" s="505"/>
      <c r="W2090" s="304"/>
    </row>
    <row r="2091" spans="1:23" ht="12.75" customHeight="1" x14ac:dyDescent="0.2">
      <c r="C2091" s="403"/>
      <c r="D2091" s="407"/>
      <c r="E2091" s="412"/>
      <c r="F2091" s="1026" t="str">
        <f>IF(I1939&lt;&gt;"",HYPERLINK("#" &amp; Q2091,EUConst_MsgDescription),"")</f>
        <v/>
      </c>
      <c r="G2091" s="1004"/>
      <c r="H2091" s="1004"/>
      <c r="I2091" s="1004"/>
      <c r="J2091" s="1004"/>
      <c r="K2091" s="1004"/>
      <c r="L2091" s="1004"/>
      <c r="M2091" s="1004"/>
      <c r="N2091" s="1005"/>
      <c r="P2091" s="26" t="s">
        <v>481</v>
      </c>
      <c r="Q2091" s="477" t="str">
        <f>"#"&amp;ADDRESS(ROW($C$10),COLUMN($C$10))</f>
        <v>#$C$10</v>
      </c>
      <c r="W2091" s="304"/>
    </row>
    <row r="2092" spans="1:23" ht="5.0999999999999996" customHeight="1" x14ac:dyDescent="0.2">
      <c r="C2092" s="403"/>
      <c r="D2092" s="407"/>
      <c r="E2092" s="413"/>
      <c r="F2092" s="1027"/>
      <c r="G2092" s="1027"/>
      <c r="H2092" s="1027"/>
      <c r="I2092" s="1027"/>
      <c r="J2092" s="1027"/>
      <c r="K2092" s="1027"/>
      <c r="L2092" s="1027"/>
      <c r="M2092" s="1027"/>
      <c r="N2092" s="1028"/>
      <c r="P2092" s="301"/>
      <c r="W2092" s="304"/>
    </row>
    <row r="2093" spans="1:23" s="299" customFormat="1" ht="50.1" customHeight="1" x14ac:dyDescent="0.2">
      <c r="A2093" s="298"/>
      <c r="B2093" s="14"/>
      <c r="C2093" s="403"/>
      <c r="D2093" s="421"/>
      <c r="E2093" s="422"/>
      <c r="F2093" s="994"/>
      <c r="G2093" s="995"/>
      <c r="H2093" s="995"/>
      <c r="I2093" s="995"/>
      <c r="J2093" s="995"/>
      <c r="K2093" s="995"/>
      <c r="L2093" s="995"/>
      <c r="M2093" s="995"/>
      <c r="N2093" s="996"/>
      <c r="O2093" s="40"/>
      <c r="P2093" s="322"/>
      <c r="Q2093" s="295"/>
      <c r="R2093" s="306"/>
      <c r="S2093" s="295"/>
      <c r="T2093" s="295"/>
      <c r="U2093" s="306"/>
      <c r="V2093" s="306"/>
      <c r="W2093" s="307" t="b">
        <f>W2082</f>
        <v>0</v>
      </c>
    </row>
    <row r="2094" spans="1:23" ht="5.0999999999999996" customHeight="1" x14ac:dyDescent="0.2">
      <c r="C2094" s="403"/>
      <c r="D2094" s="407"/>
      <c r="E2094" s="404"/>
      <c r="F2094" s="404"/>
      <c r="G2094" s="404"/>
      <c r="H2094" s="404"/>
      <c r="I2094" s="404"/>
      <c r="J2094" s="404"/>
      <c r="K2094" s="404"/>
      <c r="L2094" s="404"/>
      <c r="M2094" s="404"/>
      <c r="N2094" s="405"/>
      <c r="W2094" s="304"/>
    </row>
    <row r="2095" spans="1:23" ht="12.75" customHeight="1" x14ac:dyDescent="0.2">
      <c r="C2095" s="403"/>
      <c r="D2095" s="407"/>
      <c r="E2095" s="412"/>
      <c r="F2095" s="1029" t="str">
        <f>Translations!$B$210</f>
        <v>Reference to external files, if relevant</v>
      </c>
      <c r="G2095" s="1029"/>
      <c r="H2095" s="1029"/>
      <c r="I2095" s="1029"/>
      <c r="J2095" s="1029"/>
      <c r="K2095" s="934"/>
      <c r="L2095" s="934"/>
      <c r="M2095" s="934"/>
      <c r="N2095" s="934"/>
      <c r="W2095" s="307" t="b">
        <f>W2093</f>
        <v>0</v>
      </c>
    </row>
    <row r="2096" spans="1:23" ht="5.0999999999999996" customHeight="1" x14ac:dyDescent="0.2">
      <c r="C2096" s="403"/>
      <c r="D2096" s="404"/>
      <c r="E2096" s="508"/>
      <c r="F2096" s="508"/>
      <c r="G2096" s="508"/>
      <c r="H2096" s="508"/>
      <c r="I2096" s="508"/>
      <c r="J2096" s="508"/>
      <c r="K2096" s="508"/>
      <c r="L2096" s="508"/>
      <c r="M2096" s="508"/>
      <c r="N2096" s="509"/>
      <c r="P2096" s="301"/>
      <c r="R2096" s="306"/>
      <c r="V2096" s="306"/>
      <c r="W2096" s="304"/>
    </row>
    <row r="2097" spans="3:23" s="294" customFormat="1" ht="12.75" customHeight="1" x14ac:dyDescent="0.2">
      <c r="C2097" s="403"/>
      <c r="D2097" s="407" t="s">
        <v>156</v>
      </c>
      <c r="E2097" s="1047" t="str">
        <f>Translations!$B$366</f>
        <v>Are measurable heat flows imported from sub-installations producing pulp relevant?</v>
      </c>
      <c r="F2097" s="1047"/>
      <c r="G2097" s="1047"/>
      <c r="H2097" s="1047"/>
      <c r="I2097" s="1047"/>
      <c r="J2097" s="1047"/>
      <c r="K2097" s="1047"/>
      <c r="L2097" s="1047"/>
      <c r="M2097" s="1048"/>
      <c r="N2097" s="1048"/>
      <c r="O2097" s="40"/>
      <c r="P2097" s="301"/>
      <c r="Q2097" s="295"/>
      <c r="R2097" s="306"/>
      <c r="S2097" s="295"/>
      <c r="T2097" s="295"/>
      <c r="U2097" s="295"/>
      <c r="V2097" s="306"/>
      <c r="W2097" s="307" t="b">
        <f>W2095</f>
        <v>0</v>
      </c>
    </row>
    <row r="2098" spans="3:23" s="294" customFormat="1" ht="5.0999999999999996" customHeight="1" x14ac:dyDescent="0.2">
      <c r="C2098" s="403"/>
      <c r="D2098" s="404"/>
      <c r="E2098" s="508"/>
      <c r="F2098" s="508"/>
      <c r="G2098" s="508"/>
      <c r="H2098" s="508"/>
      <c r="I2098" s="508"/>
      <c r="J2098" s="508"/>
      <c r="K2098" s="508"/>
      <c r="L2098" s="508"/>
      <c r="M2098" s="508"/>
      <c r="N2098" s="509"/>
      <c r="O2098" s="40"/>
      <c r="P2098" s="301"/>
      <c r="Q2098" s="295"/>
      <c r="R2098" s="306"/>
      <c r="S2098" s="295"/>
      <c r="T2098" s="295"/>
      <c r="U2098" s="295"/>
      <c r="V2098" s="306"/>
      <c r="W2098" s="304"/>
    </row>
    <row r="2099" spans="3:23" s="294" customFormat="1" ht="12.75" customHeight="1" x14ac:dyDescent="0.2">
      <c r="C2099" s="403"/>
      <c r="D2099" s="404"/>
      <c r="E2099" s="404"/>
      <c r="F2099" s="1013" t="str">
        <f>Translations!$B$257</f>
        <v>Description of the methodology applied</v>
      </c>
      <c r="G2099" s="1013"/>
      <c r="H2099" s="1013"/>
      <c r="I2099" s="1013"/>
      <c r="J2099" s="1013"/>
      <c r="K2099" s="1013"/>
      <c r="L2099" s="1013"/>
      <c r="M2099" s="1013"/>
      <c r="N2099" s="1014"/>
      <c r="O2099" s="40"/>
      <c r="P2099" s="301"/>
      <c r="Q2099" s="295"/>
      <c r="R2099" s="306"/>
      <c r="S2099" s="295"/>
      <c r="T2099" s="295"/>
      <c r="U2099" s="295"/>
      <c r="V2099" s="306"/>
      <c r="W2099" s="304"/>
    </row>
    <row r="2100" spans="3:23" s="294" customFormat="1" ht="5.0999999999999996" customHeight="1" x14ac:dyDescent="0.2">
      <c r="C2100" s="403"/>
      <c r="D2100" s="404"/>
      <c r="E2100" s="508"/>
      <c r="F2100" s="508"/>
      <c r="G2100" s="508"/>
      <c r="H2100" s="508"/>
      <c r="I2100" s="508"/>
      <c r="J2100" s="508"/>
      <c r="K2100" s="508"/>
      <c r="L2100" s="508"/>
      <c r="M2100" s="508"/>
      <c r="N2100" s="509"/>
      <c r="O2100" s="40"/>
      <c r="P2100" s="301"/>
      <c r="Q2100" s="295"/>
      <c r="R2100" s="306"/>
      <c r="S2100" s="295"/>
      <c r="T2100" s="295"/>
      <c r="U2100" s="295"/>
      <c r="V2100" s="306"/>
      <c r="W2100" s="304"/>
    </row>
    <row r="2101" spans="3:23" s="294" customFormat="1" ht="12.75" customHeight="1" x14ac:dyDescent="0.2">
      <c r="C2101" s="403"/>
      <c r="D2101" s="407"/>
      <c r="E2101" s="412"/>
      <c r="F2101" s="1026" t="str">
        <f>IF(I1939&lt;&gt;"",HYPERLINK("#" &amp; Q2101,EUConst_MsgDescription),"")</f>
        <v/>
      </c>
      <c r="G2101" s="1004"/>
      <c r="H2101" s="1004"/>
      <c r="I2101" s="1004"/>
      <c r="J2101" s="1004"/>
      <c r="K2101" s="1004"/>
      <c r="L2101" s="1004"/>
      <c r="M2101" s="1004"/>
      <c r="N2101" s="1005"/>
      <c r="O2101" s="40"/>
      <c r="P2101" s="26" t="s">
        <v>481</v>
      </c>
      <c r="Q2101" s="477" t="str">
        <f>"#"&amp;ADDRESS(ROW($C$10),COLUMN($C$10))</f>
        <v>#$C$10</v>
      </c>
      <c r="R2101" s="295"/>
      <c r="S2101" s="295"/>
      <c r="T2101" s="295"/>
      <c r="U2101" s="295"/>
      <c r="V2101" s="295"/>
      <c r="W2101" s="304"/>
    </row>
    <row r="2102" spans="3:23" s="294" customFormat="1" ht="5.0999999999999996" customHeight="1" x14ac:dyDescent="0.2">
      <c r="C2102" s="403"/>
      <c r="D2102" s="407"/>
      <c r="E2102" s="413"/>
      <c r="F2102" s="1027"/>
      <c r="G2102" s="1027"/>
      <c r="H2102" s="1027"/>
      <c r="I2102" s="1027"/>
      <c r="J2102" s="1027"/>
      <c r="K2102" s="1027"/>
      <c r="L2102" s="1027"/>
      <c r="M2102" s="1027"/>
      <c r="N2102" s="1028"/>
      <c r="O2102" s="40"/>
      <c r="P2102" s="301"/>
      <c r="Q2102" s="295"/>
      <c r="R2102" s="295"/>
      <c r="S2102" s="295"/>
      <c r="T2102" s="295"/>
      <c r="U2102" s="295"/>
      <c r="V2102" s="295"/>
      <c r="W2102" s="304"/>
    </row>
    <row r="2103" spans="3:23" s="294" customFormat="1" ht="50.1" customHeight="1" thickBot="1" x14ac:dyDescent="0.25">
      <c r="C2103" s="403"/>
      <c r="D2103" s="404"/>
      <c r="E2103" s="404"/>
      <c r="F2103" s="994"/>
      <c r="G2103" s="995"/>
      <c r="H2103" s="995"/>
      <c r="I2103" s="995"/>
      <c r="J2103" s="995"/>
      <c r="K2103" s="995"/>
      <c r="L2103" s="995"/>
      <c r="M2103" s="995"/>
      <c r="N2103" s="996"/>
      <c r="O2103" s="40"/>
      <c r="P2103" s="301"/>
      <c r="Q2103" s="295"/>
      <c r="R2103" s="306"/>
      <c r="S2103" s="295"/>
      <c r="T2103" s="295"/>
      <c r="U2103" s="295"/>
      <c r="V2103" s="306"/>
      <c r="W2103" s="323" t="b">
        <f>OR(W2097,AND(M2097&lt;&gt;"",M2097=FALSE))</f>
        <v>0</v>
      </c>
    </row>
    <row r="2104" spans="3:23" s="294" customFormat="1" ht="5.0999999999999996" customHeight="1" x14ac:dyDescent="0.2">
      <c r="C2104" s="403"/>
      <c r="D2104" s="407"/>
      <c r="E2104" s="404"/>
      <c r="F2104" s="404"/>
      <c r="G2104" s="404"/>
      <c r="H2104" s="404"/>
      <c r="I2104" s="404"/>
      <c r="J2104" s="404"/>
      <c r="K2104" s="404"/>
      <c r="L2104" s="404"/>
      <c r="M2104" s="404"/>
      <c r="N2104" s="405"/>
      <c r="O2104" s="40"/>
      <c r="P2104" s="295"/>
      <c r="Q2104" s="295"/>
      <c r="R2104" s="295"/>
      <c r="S2104" s="295"/>
      <c r="T2104" s="295"/>
      <c r="U2104" s="295"/>
      <c r="V2104" s="295"/>
      <c r="W2104" s="295"/>
    </row>
    <row r="2105" spans="3:23" s="294" customFormat="1" ht="5.0999999999999996" customHeight="1" x14ac:dyDescent="0.2">
      <c r="C2105" s="400"/>
      <c r="D2105" s="416"/>
      <c r="E2105" s="401"/>
      <c r="F2105" s="401"/>
      <c r="G2105" s="401"/>
      <c r="H2105" s="401"/>
      <c r="I2105" s="401"/>
      <c r="J2105" s="401"/>
      <c r="K2105" s="401"/>
      <c r="L2105" s="401"/>
      <c r="M2105" s="401"/>
      <c r="N2105" s="402"/>
      <c r="O2105" s="40"/>
      <c r="P2105" s="295"/>
      <c r="Q2105" s="295"/>
      <c r="R2105" s="295"/>
      <c r="S2105" s="295"/>
      <c r="T2105" s="295"/>
      <c r="U2105" s="295"/>
      <c r="V2105" s="295"/>
      <c r="W2105" s="295"/>
    </row>
    <row r="2106" spans="3:23" s="294" customFormat="1" ht="12.75" customHeight="1" x14ac:dyDescent="0.2">
      <c r="C2106" s="403"/>
      <c r="D2106" s="406" t="s">
        <v>997</v>
      </c>
      <c r="E2106" s="1045" t="str">
        <f>Translations!$B$367</f>
        <v>Waste gas balance for this sub-installation</v>
      </c>
      <c r="F2106" s="1045"/>
      <c r="G2106" s="1045"/>
      <c r="H2106" s="1045"/>
      <c r="I2106" s="1045"/>
      <c r="J2106" s="1045"/>
      <c r="K2106" s="1045"/>
      <c r="L2106" s="1045"/>
      <c r="M2106" s="1045"/>
      <c r="N2106" s="1046"/>
      <c r="O2106" s="40"/>
      <c r="P2106" s="295"/>
      <c r="Q2106" s="295"/>
      <c r="R2106" s="295"/>
      <c r="S2106" s="295"/>
      <c r="T2106" s="295"/>
      <c r="U2106" s="295"/>
      <c r="V2106" s="295"/>
      <c r="W2106" s="295"/>
    </row>
    <row r="2107" spans="3:23" s="294" customFormat="1" ht="12.75" customHeight="1" x14ac:dyDescent="0.2">
      <c r="C2107" s="403"/>
      <c r="D2107" s="407" t="s">
        <v>152</v>
      </c>
      <c r="E2107" s="1047" t="str">
        <f>Translations!$B$370</f>
        <v>Are waste gases relevant for this sub-installation?</v>
      </c>
      <c r="F2107" s="1047"/>
      <c r="G2107" s="1047"/>
      <c r="H2107" s="1047"/>
      <c r="I2107" s="1047"/>
      <c r="J2107" s="1047"/>
      <c r="K2107" s="1047"/>
      <c r="L2107" s="1047"/>
      <c r="M2107" s="1048"/>
      <c r="N2107" s="1048"/>
      <c r="O2107" s="40"/>
      <c r="P2107" s="295"/>
      <c r="Q2107" s="295"/>
      <c r="R2107" s="295"/>
      <c r="S2107" s="295"/>
      <c r="T2107" s="295"/>
      <c r="U2107" s="295"/>
      <c r="V2107" s="295"/>
      <c r="W2107" s="295"/>
    </row>
    <row r="2108" spans="3:23" s="294" customFormat="1" ht="12.75" customHeight="1" x14ac:dyDescent="0.2">
      <c r="C2108" s="403"/>
      <c r="D2108" s="407"/>
      <c r="E2108" s="404"/>
      <c r="F2108" s="404"/>
      <c r="G2108" s="404"/>
      <c r="H2108" s="404"/>
      <c r="I2108" s="404"/>
      <c r="J2108" s="972" t="str">
        <f>IF(I1939="","",IF(AND(M2107&lt;&gt;"",M2107=FALSE),HYPERLINK(Q2108,EUconst_MsgGoOn),""))</f>
        <v/>
      </c>
      <c r="K2108" s="973"/>
      <c r="L2108" s="973"/>
      <c r="M2108" s="973"/>
      <c r="N2108" s="974"/>
      <c r="O2108" s="40"/>
      <c r="P2108" s="26" t="s">
        <v>481</v>
      </c>
      <c r="Q2108" s="477" t="str">
        <f>"#JUMP_F"&amp;P1939+1</f>
        <v>#JUMP_F11</v>
      </c>
      <c r="R2108" s="295"/>
      <c r="S2108" s="295"/>
      <c r="T2108" s="295"/>
      <c r="U2108" s="295"/>
      <c r="V2108" s="295"/>
      <c r="W2108" s="295"/>
    </row>
    <row r="2109" spans="3:23" s="294" customFormat="1" ht="5.0999999999999996" customHeight="1" x14ac:dyDescent="0.2">
      <c r="C2109" s="403"/>
      <c r="D2109" s="407"/>
      <c r="E2109" s="404"/>
      <c r="F2109" s="404"/>
      <c r="G2109" s="404"/>
      <c r="H2109" s="404"/>
      <c r="I2109" s="404"/>
      <c r="J2109" s="404"/>
      <c r="K2109" s="404"/>
      <c r="L2109" s="404"/>
      <c r="M2109" s="404"/>
      <c r="N2109" s="405"/>
      <c r="O2109" s="40"/>
      <c r="P2109" s="295"/>
      <c r="Q2109" s="295"/>
      <c r="R2109" s="295"/>
      <c r="S2109" s="295"/>
      <c r="T2109" s="295"/>
      <c r="U2109" s="295"/>
      <c r="V2109" s="295"/>
      <c r="W2109" s="295"/>
    </row>
    <row r="2110" spans="3:23" s="294" customFormat="1" ht="12.75" customHeight="1" x14ac:dyDescent="0.2">
      <c r="C2110" s="403"/>
      <c r="D2110" s="407" t="s">
        <v>153</v>
      </c>
      <c r="E2110" s="1047" t="str">
        <f>Translations!$B$249</f>
        <v>Information on the methodology applied</v>
      </c>
      <c r="F2110" s="1047"/>
      <c r="G2110" s="1047"/>
      <c r="H2110" s="1047"/>
      <c r="I2110" s="1047"/>
      <c r="J2110" s="1047"/>
      <c r="K2110" s="1047"/>
      <c r="L2110" s="1047"/>
      <c r="M2110" s="1047"/>
      <c r="N2110" s="1049"/>
      <c r="O2110" s="40"/>
      <c r="P2110" s="295"/>
      <c r="Q2110" s="295"/>
      <c r="R2110" s="295"/>
      <c r="S2110" s="295"/>
      <c r="T2110" s="295"/>
      <c r="U2110" s="295"/>
      <c r="V2110" s="295"/>
      <c r="W2110" s="295"/>
    </row>
    <row r="2111" spans="3:23" s="294" customFormat="1" ht="25.5" customHeight="1" thickBot="1" x14ac:dyDescent="0.25">
      <c r="C2111" s="403"/>
      <c r="D2111" s="404"/>
      <c r="E2111" s="404"/>
      <c r="F2111" s="426"/>
      <c r="G2111" s="404"/>
      <c r="H2111" s="404"/>
      <c r="I2111" s="1044" t="str">
        <f>Translations!$B$254</f>
        <v>Data source</v>
      </c>
      <c r="J2111" s="1044"/>
      <c r="K2111" s="1044" t="str">
        <f>Translations!$B$255</f>
        <v>Other data source (if applicable)</v>
      </c>
      <c r="L2111" s="1044"/>
      <c r="M2111" s="1044" t="str">
        <f>Translations!$B$255</f>
        <v>Other data source (if applicable)</v>
      </c>
      <c r="N2111" s="1044"/>
      <c r="O2111" s="40"/>
      <c r="P2111" s="295"/>
      <c r="Q2111" s="295"/>
      <c r="R2111" s="295"/>
      <c r="S2111" s="295"/>
      <c r="T2111" s="295"/>
      <c r="U2111" s="295"/>
      <c r="V2111" s="295"/>
      <c r="W2111" s="295" t="s">
        <v>457</v>
      </c>
    </row>
    <row r="2112" spans="3:23" s="294" customFormat="1" ht="12.75" customHeight="1" x14ac:dyDescent="0.2">
      <c r="C2112" s="403"/>
      <c r="D2112" s="407"/>
      <c r="E2112" s="412" t="s">
        <v>908</v>
      </c>
      <c r="F2112" s="1030" t="str">
        <f>Translations!$B$374</f>
        <v>Waste gases produced</v>
      </c>
      <c r="G2112" s="1030"/>
      <c r="H2112" s="1031"/>
      <c r="I2112" s="1032"/>
      <c r="J2112" s="1033"/>
      <c r="K2112" s="1034"/>
      <c r="L2112" s="1035"/>
      <c r="M2112" s="1034"/>
      <c r="N2112" s="1036"/>
      <c r="O2112" s="40"/>
      <c r="P2112" s="295"/>
      <c r="Q2112" s="295"/>
      <c r="R2112" s="295"/>
      <c r="S2112" s="295"/>
      <c r="T2112" s="295"/>
      <c r="U2112" s="295"/>
      <c r="V2112" s="295"/>
      <c r="W2112" s="302" t="b">
        <f>AND(M2107&lt;&gt;"",M2107=FALSE)</f>
        <v>0</v>
      </c>
    </row>
    <row r="2113" spans="3:23" s="294" customFormat="1" ht="12.75" customHeight="1" x14ac:dyDescent="0.2">
      <c r="C2113" s="403"/>
      <c r="D2113" s="407"/>
      <c r="E2113" s="412" t="s">
        <v>909</v>
      </c>
      <c r="F2113" s="1037" t="str">
        <f>Translations!$B$256</f>
        <v>Energy content</v>
      </c>
      <c r="G2113" s="1037"/>
      <c r="H2113" s="1038"/>
      <c r="I2113" s="1039"/>
      <c r="J2113" s="1040"/>
      <c r="K2113" s="1041"/>
      <c r="L2113" s="1042"/>
      <c r="M2113" s="1041"/>
      <c r="N2113" s="1043"/>
      <c r="O2113" s="40"/>
      <c r="P2113" s="295"/>
      <c r="Q2113" s="295"/>
      <c r="R2113" s="295"/>
      <c r="S2113" s="295"/>
      <c r="T2113" s="295"/>
      <c r="U2113" s="295"/>
      <c r="V2113" s="295"/>
      <c r="W2113" s="303" t="b">
        <f>W2112</f>
        <v>0</v>
      </c>
    </row>
    <row r="2114" spans="3:23" s="294" customFormat="1" ht="12.75" customHeight="1" x14ac:dyDescent="0.2">
      <c r="C2114" s="403"/>
      <c r="D2114" s="407"/>
      <c r="E2114" s="412" t="s">
        <v>910</v>
      </c>
      <c r="F2114" s="1019" t="str">
        <f>Translations!$B$375</f>
        <v>Emission factor</v>
      </c>
      <c r="G2114" s="1019"/>
      <c r="H2114" s="1020"/>
      <c r="I2114" s="1021"/>
      <c r="J2114" s="1022"/>
      <c r="K2114" s="1023"/>
      <c r="L2114" s="1024"/>
      <c r="M2114" s="1023"/>
      <c r="N2114" s="1025"/>
      <c r="O2114" s="40"/>
      <c r="P2114" s="295"/>
      <c r="Q2114" s="295"/>
      <c r="R2114" s="295"/>
      <c r="S2114" s="295"/>
      <c r="T2114" s="295"/>
      <c r="U2114" s="295"/>
      <c r="V2114" s="295"/>
      <c r="W2114" s="303" t="b">
        <f>W2113</f>
        <v>0</v>
      </c>
    </row>
    <row r="2115" spans="3:23" s="294" customFormat="1" ht="12.75" customHeight="1" x14ac:dyDescent="0.2">
      <c r="C2115" s="403"/>
      <c r="D2115" s="407"/>
      <c r="E2115" s="412" t="s">
        <v>911</v>
      </c>
      <c r="F2115" s="1030" t="str">
        <f>Translations!$B$376</f>
        <v>Waste gases consumed</v>
      </c>
      <c r="G2115" s="1030"/>
      <c r="H2115" s="1031"/>
      <c r="I2115" s="1032"/>
      <c r="J2115" s="1033"/>
      <c r="K2115" s="1034"/>
      <c r="L2115" s="1035"/>
      <c r="M2115" s="1034"/>
      <c r="N2115" s="1036"/>
      <c r="O2115" s="40"/>
      <c r="P2115" s="295"/>
      <c r="Q2115" s="295"/>
      <c r="R2115" s="295"/>
      <c r="S2115" s="295"/>
      <c r="T2115" s="295"/>
      <c r="U2115" s="295"/>
      <c r="V2115" s="295"/>
      <c r="W2115" s="303" t="b">
        <f t="shared" ref="W2115:W2126" si="9">W2114</f>
        <v>0</v>
      </c>
    </row>
    <row r="2116" spans="3:23" s="294" customFormat="1" ht="12.75" customHeight="1" x14ac:dyDescent="0.2">
      <c r="C2116" s="403"/>
      <c r="D2116" s="407"/>
      <c r="E2116" s="412" t="s">
        <v>912</v>
      </c>
      <c r="F2116" s="1037" t="str">
        <f>Translations!$B$256</f>
        <v>Energy content</v>
      </c>
      <c r="G2116" s="1037"/>
      <c r="H2116" s="1038"/>
      <c r="I2116" s="1039"/>
      <c r="J2116" s="1040"/>
      <c r="K2116" s="1041"/>
      <c r="L2116" s="1042"/>
      <c r="M2116" s="1041"/>
      <c r="N2116" s="1043"/>
      <c r="O2116" s="40"/>
      <c r="P2116" s="295"/>
      <c r="Q2116" s="295"/>
      <c r="R2116" s="295"/>
      <c r="S2116" s="295"/>
      <c r="T2116" s="295"/>
      <c r="U2116" s="295"/>
      <c r="V2116" s="295"/>
      <c r="W2116" s="303" t="b">
        <f t="shared" si="9"/>
        <v>0</v>
      </c>
    </row>
    <row r="2117" spans="3:23" s="294" customFormat="1" ht="12.75" customHeight="1" x14ac:dyDescent="0.2">
      <c r="C2117" s="403"/>
      <c r="D2117" s="407"/>
      <c r="E2117" s="412" t="s">
        <v>913</v>
      </c>
      <c r="F2117" s="1019" t="str">
        <f>Translations!$B$375</f>
        <v>Emission factor</v>
      </c>
      <c r="G2117" s="1019"/>
      <c r="H2117" s="1020"/>
      <c r="I2117" s="1021"/>
      <c r="J2117" s="1022"/>
      <c r="K2117" s="1023"/>
      <c r="L2117" s="1024"/>
      <c r="M2117" s="1023"/>
      <c r="N2117" s="1025"/>
      <c r="O2117" s="40"/>
      <c r="P2117" s="295"/>
      <c r="Q2117" s="295"/>
      <c r="R2117" s="295"/>
      <c r="S2117" s="295"/>
      <c r="T2117" s="295"/>
      <c r="U2117" s="295"/>
      <c r="V2117" s="295"/>
      <c r="W2117" s="303" t="b">
        <f t="shared" si="9"/>
        <v>0</v>
      </c>
    </row>
    <row r="2118" spans="3:23" s="294" customFormat="1" ht="12.75" customHeight="1" x14ac:dyDescent="0.2">
      <c r="C2118" s="403"/>
      <c r="D2118" s="407"/>
      <c r="E2118" s="412" t="s">
        <v>914</v>
      </c>
      <c r="F2118" s="1030" t="str">
        <f>Translations!$B$377</f>
        <v>Waste gases flared (not safety flaring)</v>
      </c>
      <c r="G2118" s="1030"/>
      <c r="H2118" s="1031"/>
      <c r="I2118" s="1032"/>
      <c r="J2118" s="1033"/>
      <c r="K2118" s="1034"/>
      <c r="L2118" s="1035"/>
      <c r="M2118" s="1034"/>
      <c r="N2118" s="1036"/>
      <c r="O2118" s="40"/>
      <c r="P2118" s="295"/>
      <c r="Q2118" s="295"/>
      <c r="R2118" s="295"/>
      <c r="S2118" s="295"/>
      <c r="T2118" s="295"/>
      <c r="U2118" s="295"/>
      <c r="V2118" s="295"/>
      <c r="W2118" s="303" t="b">
        <f t="shared" si="9"/>
        <v>0</v>
      </c>
    </row>
    <row r="2119" spans="3:23" s="294" customFormat="1" ht="12.75" customHeight="1" x14ac:dyDescent="0.2">
      <c r="C2119" s="403"/>
      <c r="D2119" s="407"/>
      <c r="E2119" s="412" t="s">
        <v>915</v>
      </c>
      <c r="F2119" s="1037" t="str">
        <f>Translations!$B$256</f>
        <v>Energy content</v>
      </c>
      <c r="G2119" s="1037"/>
      <c r="H2119" s="1038"/>
      <c r="I2119" s="1039"/>
      <c r="J2119" s="1040"/>
      <c r="K2119" s="1041"/>
      <c r="L2119" s="1042"/>
      <c r="M2119" s="1041"/>
      <c r="N2119" s="1043"/>
      <c r="O2119" s="40"/>
      <c r="P2119" s="295"/>
      <c r="Q2119" s="295"/>
      <c r="R2119" s="295"/>
      <c r="S2119" s="295"/>
      <c r="T2119" s="295"/>
      <c r="U2119" s="295"/>
      <c r="V2119" s="295"/>
      <c r="W2119" s="303" t="b">
        <f t="shared" si="9"/>
        <v>0</v>
      </c>
    </row>
    <row r="2120" spans="3:23" s="294" customFormat="1" ht="12.75" customHeight="1" x14ac:dyDescent="0.2">
      <c r="C2120" s="403"/>
      <c r="D2120" s="407"/>
      <c r="E2120" s="412" t="s">
        <v>916</v>
      </c>
      <c r="F2120" s="1019" t="str">
        <f>Translations!$B$375</f>
        <v>Emission factor</v>
      </c>
      <c r="G2120" s="1019"/>
      <c r="H2120" s="1020"/>
      <c r="I2120" s="1021"/>
      <c r="J2120" s="1022"/>
      <c r="K2120" s="1023"/>
      <c r="L2120" s="1024"/>
      <c r="M2120" s="1023"/>
      <c r="N2120" s="1025"/>
      <c r="O2120" s="40"/>
      <c r="P2120" s="295"/>
      <c r="Q2120" s="295"/>
      <c r="R2120" s="295"/>
      <c r="S2120" s="295"/>
      <c r="T2120" s="295"/>
      <c r="U2120" s="295"/>
      <c r="V2120" s="295"/>
      <c r="W2120" s="303" t="b">
        <f t="shared" si="9"/>
        <v>0</v>
      </c>
    </row>
    <row r="2121" spans="3:23" s="294" customFormat="1" ht="12.75" customHeight="1" x14ac:dyDescent="0.2">
      <c r="C2121" s="403"/>
      <c r="D2121" s="407"/>
      <c r="E2121" s="412" t="s">
        <v>917</v>
      </c>
      <c r="F2121" s="1030" t="str">
        <f>Translations!$B$378</f>
        <v>Waste gases imported</v>
      </c>
      <c r="G2121" s="1030"/>
      <c r="H2121" s="1031"/>
      <c r="I2121" s="1032"/>
      <c r="J2121" s="1033"/>
      <c r="K2121" s="1034"/>
      <c r="L2121" s="1035"/>
      <c r="M2121" s="1034"/>
      <c r="N2121" s="1036"/>
      <c r="O2121" s="40"/>
      <c r="P2121" s="295"/>
      <c r="Q2121" s="295"/>
      <c r="R2121" s="295"/>
      <c r="S2121" s="295"/>
      <c r="T2121" s="295"/>
      <c r="U2121" s="295"/>
      <c r="V2121" s="295"/>
      <c r="W2121" s="303" t="b">
        <f t="shared" si="9"/>
        <v>0</v>
      </c>
    </row>
    <row r="2122" spans="3:23" s="294" customFormat="1" ht="12.75" customHeight="1" x14ac:dyDescent="0.2">
      <c r="C2122" s="403"/>
      <c r="D2122" s="407"/>
      <c r="E2122" s="412" t="s">
        <v>918</v>
      </c>
      <c r="F2122" s="1037" t="str">
        <f>Translations!$B$256</f>
        <v>Energy content</v>
      </c>
      <c r="G2122" s="1037"/>
      <c r="H2122" s="1038"/>
      <c r="I2122" s="1039"/>
      <c r="J2122" s="1040"/>
      <c r="K2122" s="1041"/>
      <c r="L2122" s="1042"/>
      <c r="M2122" s="1041"/>
      <c r="N2122" s="1043"/>
      <c r="O2122" s="40"/>
      <c r="P2122" s="295"/>
      <c r="Q2122" s="295"/>
      <c r="R2122" s="295"/>
      <c r="S2122" s="295"/>
      <c r="T2122" s="295"/>
      <c r="U2122" s="295"/>
      <c r="V2122" s="295"/>
      <c r="W2122" s="303" t="b">
        <f t="shared" si="9"/>
        <v>0</v>
      </c>
    </row>
    <row r="2123" spans="3:23" s="294" customFormat="1" ht="12.75" customHeight="1" x14ac:dyDescent="0.2">
      <c r="C2123" s="403"/>
      <c r="D2123" s="407"/>
      <c r="E2123" s="412" t="s">
        <v>919</v>
      </c>
      <c r="F2123" s="1019" t="str">
        <f>Translations!$B$375</f>
        <v>Emission factor</v>
      </c>
      <c r="G2123" s="1019"/>
      <c r="H2123" s="1020"/>
      <c r="I2123" s="1021"/>
      <c r="J2123" s="1022"/>
      <c r="K2123" s="1023"/>
      <c r="L2123" s="1024"/>
      <c r="M2123" s="1023"/>
      <c r="N2123" s="1025"/>
      <c r="O2123" s="40"/>
      <c r="P2123" s="295"/>
      <c r="Q2123" s="295"/>
      <c r="R2123" s="295"/>
      <c r="S2123" s="295"/>
      <c r="T2123" s="295"/>
      <c r="U2123" s="295"/>
      <c r="V2123" s="295"/>
      <c r="W2123" s="303" t="b">
        <f t="shared" si="9"/>
        <v>0</v>
      </c>
    </row>
    <row r="2124" spans="3:23" s="294" customFormat="1" ht="12.75" customHeight="1" x14ac:dyDescent="0.2">
      <c r="C2124" s="403"/>
      <c r="D2124" s="407"/>
      <c r="E2124" s="412" t="s">
        <v>920</v>
      </c>
      <c r="F2124" s="1030" t="str">
        <f>Translations!$B$379</f>
        <v>Waste gases exported</v>
      </c>
      <c r="G2124" s="1030"/>
      <c r="H2124" s="1031"/>
      <c r="I2124" s="1032"/>
      <c r="J2124" s="1033"/>
      <c r="K2124" s="1034"/>
      <c r="L2124" s="1035"/>
      <c r="M2124" s="1034"/>
      <c r="N2124" s="1036"/>
      <c r="O2124" s="40"/>
      <c r="P2124" s="295"/>
      <c r="Q2124" s="295"/>
      <c r="R2124" s="295"/>
      <c r="S2124" s="295"/>
      <c r="T2124" s="295"/>
      <c r="U2124" s="295"/>
      <c r="V2124" s="295"/>
      <c r="W2124" s="303" t="b">
        <f t="shared" si="9"/>
        <v>0</v>
      </c>
    </row>
    <row r="2125" spans="3:23" s="294" customFormat="1" ht="12.75" customHeight="1" x14ac:dyDescent="0.2">
      <c r="C2125" s="403"/>
      <c r="D2125" s="407"/>
      <c r="E2125" s="412" t="s">
        <v>921</v>
      </c>
      <c r="F2125" s="1037" t="str">
        <f>Translations!$B$256</f>
        <v>Energy content</v>
      </c>
      <c r="G2125" s="1037"/>
      <c r="H2125" s="1038"/>
      <c r="I2125" s="1039"/>
      <c r="J2125" s="1040"/>
      <c r="K2125" s="1041"/>
      <c r="L2125" s="1042"/>
      <c r="M2125" s="1041"/>
      <c r="N2125" s="1043"/>
      <c r="O2125" s="40"/>
      <c r="P2125" s="295"/>
      <c r="Q2125" s="295"/>
      <c r="R2125" s="295"/>
      <c r="S2125" s="295"/>
      <c r="T2125" s="295"/>
      <c r="U2125" s="295"/>
      <c r="V2125" s="295"/>
      <c r="W2125" s="303" t="b">
        <f t="shared" si="9"/>
        <v>0</v>
      </c>
    </row>
    <row r="2126" spans="3:23" s="294" customFormat="1" ht="12.75" customHeight="1" x14ac:dyDescent="0.2">
      <c r="C2126" s="403"/>
      <c r="D2126" s="407"/>
      <c r="E2126" s="412" t="s">
        <v>922</v>
      </c>
      <c r="F2126" s="1019" t="str">
        <f>Translations!$B$375</f>
        <v>Emission factor</v>
      </c>
      <c r="G2126" s="1019"/>
      <c r="H2126" s="1020"/>
      <c r="I2126" s="1021"/>
      <c r="J2126" s="1022"/>
      <c r="K2126" s="1023"/>
      <c r="L2126" s="1024"/>
      <c r="M2126" s="1023"/>
      <c r="N2126" s="1025"/>
      <c r="O2126" s="40"/>
      <c r="P2126" s="295"/>
      <c r="Q2126" s="295"/>
      <c r="R2126" s="295"/>
      <c r="S2126" s="295"/>
      <c r="T2126" s="295"/>
      <c r="U2126" s="295"/>
      <c r="V2126" s="295"/>
      <c r="W2126" s="303" t="b">
        <f t="shared" si="9"/>
        <v>0</v>
      </c>
    </row>
    <row r="2127" spans="3:23" s="294" customFormat="1" ht="5.0999999999999996" customHeight="1" x14ac:dyDescent="0.2">
      <c r="C2127" s="403"/>
      <c r="D2127" s="407"/>
      <c r="E2127" s="404"/>
      <c r="F2127" s="404"/>
      <c r="G2127" s="404"/>
      <c r="H2127" s="404"/>
      <c r="I2127" s="404"/>
      <c r="J2127" s="404"/>
      <c r="K2127" s="404"/>
      <c r="L2127" s="404"/>
      <c r="M2127" s="404"/>
      <c r="N2127" s="405"/>
      <c r="O2127" s="40"/>
      <c r="P2127" s="295"/>
      <c r="Q2127" s="295"/>
      <c r="R2127" s="295"/>
      <c r="S2127" s="295"/>
      <c r="T2127" s="295"/>
      <c r="U2127" s="295"/>
      <c r="V2127" s="295"/>
      <c r="W2127" s="320"/>
    </row>
    <row r="2128" spans="3:23" s="294" customFormat="1" ht="12.75" customHeight="1" x14ac:dyDescent="0.2">
      <c r="C2128" s="403"/>
      <c r="D2128" s="407"/>
      <c r="E2128" s="412" t="s">
        <v>923</v>
      </c>
      <c r="F2128" s="1013" t="str">
        <f>Translations!$B$257</f>
        <v>Description of the methodology applied</v>
      </c>
      <c r="G2128" s="1013"/>
      <c r="H2128" s="1013"/>
      <c r="I2128" s="1013"/>
      <c r="J2128" s="1013"/>
      <c r="K2128" s="1013"/>
      <c r="L2128" s="1013"/>
      <c r="M2128" s="1013"/>
      <c r="N2128" s="1014"/>
      <c r="O2128" s="40"/>
      <c r="P2128" s="295"/>
      <c r="Q2128" s="295"/>
      <c r="R2128" s="295"/>
      <c r="S2128" s="295"/>
      <c r="T2128" s="295"/>
      <c r="U2128" s="295"/>
      <c r="V2128" s="295"/>
      <c r="W2128" s="304"/>
    </row>
    <row r="2129" spans="1:26" ht="5.0999999999999996" customHeight="1" x14ac:dyDescent="0.2">
      <c r="C2129" s="403"/>
      <c r="D2129" s="404"/>
      <c r="E2129" s="408"/>
      <c r="F2129" s="423"/>
      <c r="G2129" s="424"/>
      <c r="H2129" s="424"/>
      <c r="I2129" s="424"/>
      <c r="J2129" s="424"/>
      <c r="K2129" s="424"/>
      <c r="L2129" s="424"/>
      <c r="M2129" s="424"/>
      <c r="N2129" s="425"/>
      <c r="W2129" s="304"/>
    </row>
    <row r="2130" spans="1:26" ht="12.75" customHeight="1" x14ac:dyDescent="0.2">
      <c r="C2130" s="403"/>
      <c r="D2130" s="407"/>
      <c r="E2130" s="412"/>
      <c r="F2130" s="1026" t="str">
        <f>IF(I1939&lt;&gt;"",HYPERLINK("#" &amp; Q2130,EUConst_MsgDescription),"")</f>
        <v/>
      </c>
      <c r="G2130" s="1004"/>
      <c r="H2130" s="1004"/>
      <c r="I2130" s="1004"/>
      <c r="J2130" s="1004"/>
      <c r="K2130" s="1004"/>
      <c r="L2130" s="1004"/>
      <c r="M2130" s="1004"/>
      <c r="N2130" s="1005"/>
      <c r="P2130" s="26" t="s">
        <v>481</v>
      </c>
      <c r="Q2130" s="477" t="str">
        <f>"#"&amp;ADDRESS(ROW($C$10),COLUMN($C$10))</f>
        <v>#$C$10</v>
      </c>
      <c r="W2130" s="304"/>
    </row>
    <row r="2131" spans="1:26" ht="5.0999999999999996" customHeight="1" x14ac:dyDescent="0.2">
      <c r="C2131" s="403"/>
      <c r="D2131" s="407"/>
      <c r="E2131" s="413"/>
      <c r="F2131" s="1027"/>
      <c r="G2131" s="1027"/>
      <c r="H2131" s="1027"/>
      <c r="I2131" s="1027"/>
      <c r="J2131" s="1027"/>
      <c r="K2131" s="1027"/>
      <c r="L2131" s="1027"/>
      <c r="M2131" s="1027"/>
      <c r="N2131" s="1028"/>
      <c r="P2131" s="301"/>
      <c r="W2131" s="304"/>
    </row>
    <row r="2132" spans="1:26" ht="50.1" customHeight="1" x14ac:dyDescent="0.2">
      <c r="C2132" s="403"/>
      <c r="D2132" s="413"/>
      <c r="E2132" s="413"/>
      <c r="F2132" s="994"/>
      <c r="G2132" s="995"/>
      <c r="H2132" s="995"/>
      <c r="I2132" s="995"/>
      <c r="J2132" s="995"/>
      <c r="K2132" s="995"/>
      <c r="L2132" s="995"/>
      <c r="M2132" s="995"/>
      <c r="N2132" s="996"/>
      <c r="W2132" s="303" t="b">
        <f>W2114</f>
        <v>0</v>
      </c>
    </row>
    <row r="2133" spans="1:26" ht="5.0999999999999996" customHeight="1" x14ac:dyDescent="0.2">
      <c r="C2133" s="403"/>
      <c r="D2133" s="407"/>
      <c r="E2133" s="404"/>
      <c r="F2133" s="404"/>
      <c r="G2133" s="404"/>
      <c r="H2133" s="404"/>
      <c r="I2133" s="404"/>
      <c r="J2133" s="404"/>
      <c r="K2133" s="404"/>
      <c r="L2133" s="404"/>
      <c r="M2133" s="404"/>
      <c r="N2133" s="405"/>
      <c r="W2133" s="303"/>
    </row>
    <row r="2134" spans="1:26" ht="12.75" customHeight="1" x14ac:dyDescent="0.2">
      <c r="C2134" s="403"/>
      <c r="D2134" s="407"/>
      <c r="E2134" s="412"/>
      <c r="F2134" s="1029" t="str">
        <f>Translations!$B$210</f>
        <v>Reference to external files, if relevant</v>
      </c>
      <c r="G2134" s="1029"/>
      <c r="H2134" s="1029"/>
      <c r="I2134" s="1029"/>
      <c r="J2134" s="1029"/>
      <c r="K2134" s="934"/>
      <c r="L2134" s="934"/>
      <c r="M2134" s="934"/>
      <c r="N2134" s="934"/>
      <c r="W2134" s="303" t="b">
        <f>W2132</f>
        <v>0</v>
      </c>
    </row>
    <row r="2135" spans="1:26" ht="5.0999999999999996" customHeight="1" x14ac:dyDescent="0.2">
      <c r="C2135" s="403"/>
      <c r="D2135" s="407"/>
      <c r="E2135" s="404"/>
      <c r="F2135" s="404"/>
      <c r="G2135" s="404"/>
      <c r="H2135" s="404"/>
      <c r="I2135" s="404"/>
      <c r="J2135" s="404"/>
      <c r="K2135" s="404"/>
      <c r="L2135" s="404"/>
      <c r="M2135" s="404"/>
      <c r="N2135" s="405"/>
      <c r="W2135" s="324"/>
    </row>
    <row r="2136" spans="1:26" ht="12.75" customHeight="1" x14ac:dyDescent="0.2">
      <c r="C2136" s="403"/>
      <c r="D2136" s="407" t="s">
        <v>154</v>
      </c>
      <c r="E2136" s="1011" t="str">
        <f>Translations!$B$258</f>
        <v>The hierarchical order has been followed?</v>
      </c>
      <c r="F2136" s="1011"/>
      <c r="G2136" s="1011"/>
      <c r="H2136" s="1012"/>
      <c r="I2136" s="312"/>
      <c r="J2136" s="418" t="str">
        <f>Translations!$B$259</f>
        <v xml:space="preserve"> If not, why?</v>
      </c>
      <c r="K2136" s="977"/>
      <c r="L2136" s="978"/>
      <c r="M2136" s="978"/>
      <c r="N2136" s="984"/>
      <c r="V2136" s="325" t="b">
        <f>W2134</f>
        <v>0</v>
      </c>
      <c r="W2136" s="310" t="b">
        <f>OR(W2132,AND(I2136&lt;&gt;"",I2136=TRUE))</f>
        <v>0</v>
      </c>
    </row>
    <row r="2137" spans="1:26" ht="5.0999999999999996" customHeight="1" x14ac:dyDescent="0.2">
      <c r="C2137" s="403"/>
      <c r="D2137" s="404"/>
      <c r="E2137" s="508"/>
      <c r="F2137" s="508"/>
      <c r="G2137" s="508"/>
      <c r="H2137" s="508"/>
      <c r="I2137" s="508"/>
      <c r="J2137" s="508"/>
      <c r="K2137" s="508"/>
      <c r="L2137" s="508"/>
      <c r="M2137" s="508"/>
      <c r="N2137" s="509"/>
      <c r="W2137" s="320"/>
    </row>
    <row r="2138" spans="1:26" ht="12.75" customHeight="1" x14ac:dyDescent="0.2">
      <c r="C2138" s="403"/>
      <c r="D2138" s="421"/>
      <c r="E2138" s="421"/>
      <c r="F2138" s="1013" t="str">
        <f>Translations!$B$264</f>
        <v>Further details on any deviation from the hierarchy</v>
      </c>
      <c r="G2138" s="1013"/>
      <c r="H2138" s="1013"/>
      <c r="I2138" s="1013"/>
      <c r="J2138" s="1013"/>
      <c r="K2138" s="1013"/>
      <c r="L2138" s="1013"/>
      <c r="M2138" s="1013"/>
      <c r="N2138" s="1014"/>
      <c r="W2138" s="324"/>
    </row>
    <row r="2139" spans="1:26" ht="25.5" customHeight="1" thickBot="1" x14ac:dyDescent="0.25">
      <c r="C2139" s="403"/>
      <c r="D2139" s="421"/>
      <c r="E2139" s="421"/>
      <c r="F2139" s="994"/>
      <c r="G2139" s="995"/>
      <c r="H2139" s="995"/>
      <c r="I2139" s="995"/>
      <c r="J2139" s="995"/>
      <c r="K2139" s="995"/>
      <c r="L2139" s="995"/>
      <c r="M2139" s="995"/>
      <c r="N2139" s="996"/>
      <c r="W2139" s="326" t="b">
        <f>W2136</f>
        <v>0</v>
      </c>
    </row>
    <row r="2140" spans="1:26" s="23" customFormat="1" ht="12.75" x14ac:dyDescent="0.2">
      <c r="A2140" s="26"/>
      <c r="B2140" s="40"/>
      <c r="C2140" s="427"/>
      <c r="D2140" s="428"/>
      <c r="E2140" s="428"/>
      <c r="F2140" s="428"/>
      <c r="G2140" s="428"/>
      <c r="H2140" s="428"/>
      <c r="I2140" s="428"/>
      <c r="J2140" s="428"/>
      <c r="K2140" s="428"/>
      <c r="L2140" s="428"/>
      <c r="M2140" s="428"/>
      <c r="N2140" s="429"/>
      <c r="O2140" s="40"/>
      <c r="P2140" s="142" t="str">
        <f>IF(OR(P1939=1,AND(I1939&lt;&gt;"",COUNTIF(P2141:$P$2144,"PRINT")=0)),"PRINT","")</f>
        <v/>
      </c>
      <c r="Q2140" s="26" t="s">
        <v>631</v>
      </c>
      <c r="R2140" s="27"/>
      <c r="S2140" s="27"/>
      <c r="T2140" s="26"/>
      <c r="U2140" s="26"/>
      <c r="V2140" s="26"/>
      <c r="W2140" s="26"/>
    </row>
    <row r="2141" spans="1:26" s="23" customFormat="1" x14ac:dyDescent="0.2">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2"/>
    <row r="2143" spans="1:26" ht="12.75" customHeight="1" x14ac:dyDescent="0.2"/>
    <row r="2144" spans="1:26" s="23" customFormat="1" hidden="1" x14ac:dyDescent="0.2">
      <c r="A2144" s="26" t="s">
        <v>437</v>
      </c>
      <c r="B2144" s="26" t="s">
        <v>466</v>
      </c>
      <c r="C2144" s="26" t="s">
        <v>466</v>
      </c>
      <c r="D2144" s="26" t="s">
        <v>466</v>
      </c>
      <c r="E2144" s="26" t="s">
        <v>466</v>
      </c>
      <c r="F2144" s="26" t="s">
        <v>466</v>
      </c>
      <c r="G2144" s="26" t="s">
        <v>466</v>
      </c>
      <c r="H2144" s="26" t="s">
        <v>466</v>
      </c>
      <c r="I2144" s="26" t="s">
        <v>466</v>
      </c>
      <c r="J2144" s="26" t="s">
        <v>466</v>
      </c>
      <c r="K2144" s="26" t="s">
        <v>466</v>
      </c>
      <c r="L2144" s="26" t="s">
        <v>466</v>
      </c>
      <c r="M2144" s="26" t="s">
        <v>466</v>
      </c>
      <c r="N2144" s="26" t="s">
        <v>466</v>
      </c>
      <c r="O2144" s="26" t="s">
        <v>466</v>
      </c>
      <c r="P2144" s="26" t="s">
        <v>466</v>
      </c>
      <c r="Q2144" s="26" t="s">
        <v>466</v>
      </c>
      <c r="R2144" s="26" t="s">
        <v>466</v>
      </c>
      <c r="S2144" s="26" t="s">
        <v>466</v>
      </c>
      <c r="T2144" s="26" t="s">
        <v>466</v>
      </c>
      <c r="U2144" s="26" t="s">
        <v>466</v>
      </c>
      <c r="V2144" s="26" t="s">
        <v>466</v>
      </c>
      <c r="W2144" s="26" t="s">
        <v>466</v>
      </c>
      <c r="X2144" s="294"/>
      <c r="Y2144" s="294"/>
      <c r="Z2144" s="294"/>
    </row>
    <row r="2145" spans="1:26" s="23" customFormat="1" hidden="1" x14ac:dyDescent="0.2">
      <c r="A2145" s="26" t="s">
        <v>437</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2">
      <c r="A2146" s="26" t="s">
        <v>437</v>
      </c>
    </row>
    <row r="2147" spans="1:26" hidden="1" x14ac:dyDescent="0.2">
      <c r="A2147" s="26" t="s">
        <v>437</v>
      </c>
    </row>
    <row r="2148" spans="1:26" hidden="1" x14ac:dyDescent="0.2">
      <c r="A2148" s="26" t="s">
        <v>437</v>
      </c>
      <c r="C2148" s="382">
        <v>11</v>
      </c>
      <c r="D2148" s="20" t="s">
        <v>939</v>
      </c>
    </row>
    <row r="2149" spans="1:26" hidden="1" x14ac:dyDescent="0.2">
      <c r="A2149" s="26" t="s">
        <v>437</v>
      </c>
    </row>
  </sheetData>
  <sheetProtection sheet="1" objects="1" scenarios="1" formatCells="0" formatColumns="0" formatRows="0"/>
  <mergeCells count="2711">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disablePrompts="1"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workbookViewId="0">
      <pane ySplit="4" topLeftCell="A5" activePane="bottomLeft" state="frozen"/>
      <selection pane="bottomLeft" activeCell="B5" sqref="B5"/>
    </sheetView>
  </sheetViews>
  <sheetFormatPr baseColWidth="10" defaultRowHeight="14.25" x14ac:dyDescent="0.2"/>
  <cols>
    <col min="1" max="1" width="5.7109375" style="185" hidden="1" customWidth="1"/>
    <col min="2" max="4" width="5.7109375" style="40" customWidth="1"/>
    <col min="5" max="14" width="12.7109375" style="40" customWidth="1"/>
    <col min="15" max="15" width="5.7109375" style="40" customWidth="1"/>
    <col min="16" max="22" width="11.42578125" style="185" hidden="1" customWidth="1"/>
    <col min="23" max="23" width="11.42578125" style="315" hidden="1" customWidth="1"/>
    <col min="24" max="16384" width="11.42578125" style="294"/>
  </cols>
  <sheetData>
    <row r="1" spans="1:25" s="185" customFormat="1" ht="15" hidden="1" thickBot="1" x14ac:dyDescent="0.25">
      <c r="A1" s="185" t="s">
        <v>437</v>
      </c>
      <c r="B1" s="21"/>
      <c r="C1" s="21"/>
      <c r="D1" s="21"/>
      <c r="E1" s="21"/>
      <c r="F1" s="21"/>
      <c r="G1" s="21"/>
      <c r="H1" s="21"/>
      <c r="I1" s="21"/>
      <c r="J1" s="21"/>
      <c r="K1" s="21"/>
      <c r="L1" s="21"/>
      <c r="M1" s="21"/>
      <c r="N1" s="21"/>
      <c r="O1" s="21"/>
      <c r="P1" s="185" t="s">
        <v>437</v>
      </c>
      <c r="Q1" s="185" t="s">
        <v>437</v>
      </c>
      <c r="R1" s="185" t="s">
        <v>437</v>
      </c>
      <c r="S1" s="185" t="s">
        <v>437</v>
      </c>
      <c r="T1" s="185" t="s">
        <v>437</v>
      </c>
      <c r="U1" s="185" t="s">
        <v>437</v>
      </c>
      <c r="V1" s="185" t="s">
        <v>437</v>
      </c>
      <c r="W1" s="315" t="s">
        <v>437</v>
      </c>
    </row>
    <row r="2" spans="1:25" s="23" customFormat="1" ht="15" thickBot="1" x14ac:dyDescent="0.25">
      <c r="A2" s="26"/>
      <c r="B2" s="772" t="str">
        <f>Translations!$B$382</f>
        <v>G. 
Fall-back</v>
      </c>
      <c r="C2" s="773"/>
      <c r="D2" s="774"/>
      <c r="E2" s="365" t="str">
        <f>Translations!$B$2</f>
        <v>Navigation area:</v>
      </c>
      <c r="F2" s="366"/>
      <c r="G2" s="781" t="str">
        <f>Translations!$B$18</f>
        <v>Table of contents</v>
      </c>
      <c r="H2" s="693"/>
      <c r="I2" s="693" t="str">
        <f>Translations!$B$19</f>
        <v>Previous sheet</v>
      </c>
      <c r="J2" s="693"/>
      <c r="K2" s="693" t="str">
        <f>Translations!$B$3</f>
        <v>Next sheet</v>
      </c>
      <c r="L2" s="693"/>
      <c r="M2" s="693"/>
      <c r="N2" s="693"/>
      <c r="O2" s="22"/>
      <c r="P2" s="27"/>
      <c r="Q2" s="27"/>
      <c r="R2" s="27"/>
      <c r="S2" s="27"/>
      <c r="T2" s="27"/>
      <c r="U2" s="27"/>
      <c r="V2" s="27"/>
      <c r="W2" s="464"/>
      <c r="X2" s="245"/>
      <c r="Y2" s="246"/>
    </row>
    <row r="3" spans="1:25" s="23" customFormat="1" ht="15.75" customHeight="1" thickBot="1" x14ac:dyDescent="0.25">
      <c r="A3" s="26"/>
      <c r="B3" s="775"/>
      <c r="C3" s="776"/>
      <c r="D3" s="777"/>
      <c r="E3" s="693" t="str">
        <f>Translations!$B$4</f>
        <v>Top of sheet</v>
      </c>
      <c r="F3" s="764"/>
      <c r="G3" s="1139" t="str">
        <f>IF(AND(CNTR_ExistSubInstEntries,INDEX(CNTR_FallBackSubInstRelevant,P3)=FALSE),"",HYPERLINK("#JUMP_G"&amp;P3,INDEX(EUconst_FallBackListNames,P3)))</f>
        <v>Heat benchmark sub-installation, CL</v>
      </c>
      <c r="H3" s="1140"/>
      <c r="I3" s="1139" t="str">
        <f>IF(AND(CNTR_ExistSubInstEntries,INDEX(CNTR_FallBackSubInstRelevant,R3)=FALSE),"",HYPERLINK("#JUMP_G"&amp;R3,INDEX(EUconst_FallBackListNames,R3)))</f>
        <v>Heat benchmark sub-installation, non-CL</v>
      </c>
      <c r="J3" s="1140"/>
      <c r="K3" s="1139" t="str">
        <f>IF(AND(CNTR_ExistSubInstEntries,INDEX(CNTR_FallBackSubInstRelevant,T3)=FALSE),"",HYPERLINK("#JUMP_G"&amp;T3,INDEX(EUconst_FallBackListNames,T3)))</f>
        <v>District Heating sub-installation, non-CL</v>
      </c>
      <c r="L3" s="1140"/>
      <c r="M3" s="1139" t="str">
        <f>IF(AND(CNTR_ExistSubInstEntries,INDEX(CNTR_FallBackSubInstRelevant,V3)=FALSE),"",HYPERLINK("#JUMP_G"&amp;V3,INDEX(EUconst_FallBackListNames,V3)))</f>
        <v>Fuel benchmark sub-installation, CL</v>
      </c>
      <c r="N3" s="1140"/>
      <c r="O3" s="22"/>
      <c r="P3" s="1138">
        <v>1</v>
      </c>
      <c r="Q3" s="1138"/>
      <c r="R3" s="1138">
        <v>2</v>
      </c>
      <c r="S3" s="1138"/>
      <c r="T3" s="1138">
        <v>3</v>
      </c>
      <c r="U3" s="1138" t="s">
        <v>936</v>
      </c>
      <c r="V3" s="1138">
        <v>4</v>
      </c>
      <c r="W3" s="1138"/>
      <c r="X3" s="245"/>
      <c r="Y3" s="245"/>
    </row>
    <row r="4" spans="1:25" s="23" customFormat="1" ht="15.75" customHeight="1" thickBot="1" x14ac:dyDescent="0.25">
      <c r="A4" s="26"/>
      <c r="B4" s="778"/>
      <c r="C4" s="779"/>
      <c r="D4" s="780"/>
      <c r="E4" s="693" t="str">
        <f>Translations!$B$5</f>
        <v>End of sheet</v>
      </c>
      <c r="F4" s="693"/>
      <c r="G4" s="1139" t="str">
        <f>IF(AND(CNTR_ExistSubInstEntries,INDEX(CNTR_FallBackSubInstRelevant,P4)=FALSE),"",HYPERLINK("#JUMP_G"&amp;P4,INDEX(EUconst_FallBackListNames,P4)))</f>
        <v>Fuel benchmark sub-installation, non-CL</v>
      </c>
      <c r="H4" s="1140"/>
      <c r="I4" s="1139" t="str">
        <f>IF(AND(CNTR_ExistSubInstEntries,INDEX(CNTR_FallBackSubInstRelevant,R4)=FALSE),"",HYPERLINK("#JUMP_G"&amp;R4,INDEX(EUconst_FallBackListNames,R4)))</f>
        <v>Process emissions sub-installation, CL</v>
      </c>
      <c r="J4" s="1140"/>
      <c r="K4" s="1139" t="str">
        <f>IF(AND(CNTR_ExistSubInstEntries,INDEX(CNTR_FallBackSubInstRelevant,T4)=FALSE),"",HYPERLINK("#JUMP_G"&amp;T4,INDEX(EUconst_FallBackListNames,T4)))</f>
        <v>Process emissions sub-installation, non-CL</v>
      </c>
      <c r="L4" s="1140"/>
      <c r="M4" s="1139"/>
      <c r="N4" s="1140"/>
      <c r="O4" s="22"/>
      <c r="P4" s="1138">
        <v>5</v>
      </c>
      <c r="Q4" s="1138"/>
      <c r="R4" s="1138">
        <v>6</v>
      </c>
      <c r="S4" s="1138"/>
      <c r="T4" s="1138">
        <v>7</v>
      </c>
      <c r="U4" s="1138"/>
      <c r="V4" s="1138"/>
      <c r="W4" s="1138"/>
      <c r="X4" s="245"/>
      <c r="Y4" s="245"/>
    </row>
    <row r="5" spans="1:25" x14ac:dyDescent="0.2">
      <c r="O5" s="22"/>
      <c r="U5" s="27"/>
      <c r="V5" s="27"/>
      <c r="W5" s="464"/>
    </row>
    <row r="6" spans="1:25" ht="18" x14ac:dyDescent="0.2">
      <c r="C6" s="2" t="s">
        <v>876</v>
      </c>
      <c r="D6" s="769" t="str">
        <f>Translations!$B$383</f>
        <v>Sheet "Fall-back" - SUB-INSTALLATION DATA RELATING TO FALL-BACK SUB-INSTALLATIONS</v>
      </c>
      <c r="E6" s="769"/>
      <c r="F6" s="769"/>
      <c r="G6" s="769"/>
      <c r="H6" s="769"/>
      <c r="I6" s="769"/>
      <c r="J6" s="769"/>
      <c r="K6" s="769"/>
      <c r="L6" s="769"/>
      <c r="M6" s="769"/>
      <c r="N6" s="769"/>
      <c r="O6" s="22"/>
      <c r="U6" s="27"/>
      <c r="V6" s="27"/>
      <c r="W6" s="464"/>
    </row>
    <row r="7" spans="1:25" s="23" customFormat="1" ht="5.0999999999999996" customHeight="1" x14ac:dyDescent="0.25">
      <c r="A7" s="26"/>
      <c r="B7" s="221"/>
      <c r="C7" s="221"/>
      <c r="D7" s="221"/>
      <c r="E7" s="221"/>
      <c r="F7" s="221"/>
      <c r="G7" s="221"/>
      <c r="H7" s="221"/>
      <c r="I7" s="221"/>
      <c r="J7" s="221"/>
      <c r="K7" s="221"/>
      <c r="L7" s="221"/>
      <c r="M7" s="22"/>
      <c r="N7" s="22"/>
      <c r="O7" s="22"/>
      <c r="P7" s="380"/>
      <c r="Q7" s="380"/>
      <c r="R7" s="380"/>
      <c r="S7" s="380"/>
      <c r="T7" s="380"/>
      <c r="U7" s="380"/>
      <c r="V7" s="380"/>
      <c r="W7" s="465"/>
      <c r="X7" s="294"/>
      <c r="Y7" s="294"/>
    </row>
    <row r="8" spans="1:25" s="23" customFormat="1" ht="15" customHeight="1" x14ac:dyDescent="0.25">
      <c r="A8" s="26"/>
      <c r="B8" s="221"/>
      <c r="C8" s="221"/>
      <c r="D8" s="221"/>
      <c r="E8" s="1122" t="str">
        <f>Translations!$B$384</f>
        <v>The navigation bar above only contains links to sub-installations that are selected as "relevant" in section A.III.2.</v>
      </c>
      <c r="F8" s="1122"/>
      <c r="G8" s="1122"/>
      <c r="H8" s="1122"/>
      <c r="I8" s="1122"/>
      <c r="J8" s="1122"/>
      <c r="K8" s="1122"/>
      <c r="L8" s="1122"/>
      <c r="M8" s="1122"/>
      <c r="N8" s="22"/>
      <c r="O8" s="22"/>
      <c r="P8" s="380"/>
      <c r="Q8" s="380"/>
      <c r="R8" s="380"/>
      <c r="S8" s="380"/>
      <c r="T8" s="380"/>
      <c r="U8" s="380"/>
      <c r="V8" s="380"/>
      <c r="W8" s="465"/>
      <c r="X8" s="294"/>
      <c r="Y8" s="294"/>
    </row>
    <row r="9" spans="1:25" x14ac:dyDescent="0.2">
      <c r="D9" s="1124"/>
      <c r="E9" s="1124"/>
      <c r="F9" s="1124"/>
      <c r="G9" s="1124"/>
      <c r="H9" s="1124"/>
      <c r="I9" s="1124"/>
      <c r="J9" s="1124"/>
      <c r="K9" s="1124"/>
      <c r="L9" s="1124"/>
      <c r="M9" s="1124"/>
      <c r="N9" s="1124"/>
      <c r="O9" s="22"/>
      <c r="U9" s="27"/>
      <c r="V9" s="27"/>
      <c r="W9" s="464"/>
    </row>
    <row r="10" spans="1:25" ht="16.5" customHeight="1" x14ac:dyDescent="0.2">
      <c r="C10" s="770" t="str">
        <f>Translations!$B$235</f>
        <v>Introduction to this sheet</v>
      </c>
      <c r="D10" s="770"/>
      <c r="E10" s="770"/>
      <c r="F10" s="770"/>
      <c r="G10" s="770"/>
      <c r="H10" s="770"/>
      <c r="I10" s="770"/>
      <c r="J10" s="770"/>
      <c r="K10" s="770"/>
      <c r="L10" s="770"/>
      <c r="M10" s="770"/>
      <c r="N10" s="770"/>
      <c r="O10" s="22"/>
      <c r="P10" s="295"/>
      <c r="Q10" s="295"/>
      <c r="R10" s="295"/>
      <c r="S10" s="295"/>
      <c r="T10" s="295"/>
      <c r="U10" s="27"/>
      <c r="V10" s="27"/>
      <c r="W10" s="464"/>
    </row>
    <row r="11" spans="1:25" ht="5.0999999999999996" customHeight="1" thickBot="1" x14ac:dyDescent="0.25">
      <c r="O11" s="22"/>
      <c r="P11" s="295"/>
      <c r="Q11" s="295"/>
      <c r="R11" s="295"/>
      <c r="S11" s="295"/>
      <c r="T11" s="295"/>
      <c r="U11" s="295"/>
      <c r="V11" s="295"/>
      <c r="W11" s="314"/>
    </row>
    <row r="12" spans="1:25" ht="5.0999999999999996" customHeight="1" x14ac:dyDescent="0.2">
      <c r="C12" s="235"/>
      <c r="D12" s="236"/>
      <c r="E12" s="236"/>
      <c r="F12" s="236"/>
      <c r="G12" s="236"/>
      <c r="H12" s="236"/>
      <c r="I12" s="236"/>
      <c r="J12" s="236"/>
      <c r="K12" s="236"/>
      <c r="L12" s="236"/>
      <c r="M12" s="236"/>
      <c r="N12" s="237"/>
      <c r="O12" s="22"/>
      <c r="P12" s="295"/>
      <c r="Q12" s="295"/>
      <c r="R12" s="295"/>
      <c r="S12" s="295"/>
      <c r="T12" s="295"/>
      <c r="U12" s="295"/>
      <c r="V12" s="295"/>
      <c r="W12" s="314"/>
    </row>
    <row r="13" spans="1:25" ht="12.75" customHeight="1" x14ac:dyDescent="0.2">
      <c r="C13" s="238"/>
      <c r="D13" s="989" t="str">
        <f>Translations!$B$236</f>
        <v>All descriptions of the methods used in subsequent sections below to quantify parameters to be monitored and reported shall include, where relevant:</v>
      </c>
      <c r="E13" s="989"/>
      <c r="F13" s="989"/>
      <c r="G13" s="989"/>
      <c r="H13" s="989"/>
      <c r="I13" s="989"/>
      <c r="J13" s="989"/>
      <c r="K13" s="989"/>
      <c r="L13" s="989"/>
      <c r="M13" s="989"/>
      <c r="N13" s="990"/>
      <c r="O13" s="22"/>
      <c r="P13" s="295"/>
      <c r="Q13" s="295"/>
      <c r="R13" s="295"/>
      <c r="S13" s="295"/>
      <c r="T13" s="295"/>
      <c r="U13" s="295"/>
      <c r="V13" s="295"/>
      <c r="W13" s="314"/>
    </row>
    <row r="14" spans="1:25" ht="12.75" customHeight="1" x14ac:dyDescent="0.2">
      <c r="C14" s="238"/>
      <c r="D14" s="239" t="s">
        <v>303</v>
      </c>
      <c r="E14" s="991" t="str">
        <f>Translations!$B$237</f>
        <v>calculation steps</v>
      </c>
      <c r="F14" s="991"/>
      <c r="G14" s="991"/>
      <c r="H14" s="991"/>
      <c r="I14" s="991"/>
      <c r="J14" s="991"/>
      <c r="K14" s="991"/>
      <c r="L14" s="991"/>
      <c r="M14" s="991"/>
      <c r="N14" s="992"/>
      <c r="O14" s="22"/>
      <c r="P14" s="295"/>
      <c r="Q14" s="295"/>
      <c r="R14" s="295"/>
      <c r="S14" s="295"/>
      <c r="T14" s="295"/>
      <c r="U14" s="295"/>
      <c r="V14" s="295"/>
      <c r="W14" s="314"/>
    </row>
    <row r="15" spans="1:25" ht="12.75" customHeight="1" x14ac:dyDescent="0.2">
      <c r="C15" s="238"/>
      <c r="D15" s="239" t="s">
        <v>303</v>
      </c>
      <c r="E15" s="991" t="str">
        <f>Translations!$B$238</f>
        <v xml:space="preserve">data sources </v>
      </c>
      <c r="F15" s="991"/>
      <c r="G15" s="991"/>
      <c r="H15" s="991"/>
      <c r="I15" s="991"/>
      <c r="J15" s="991"/>
      <c r="K15" s="991"/>
      <c r="L15" s="991"/>
      <c r="M15" s="991"/>
      <c r="N15" s="992"/>
      <c r="O15" s="22"/>
      <c r="P15" s="295"/>
      <c r="Q15" s="295"/>
      <c r="R15" s="295"/>
      <c r="S15" s="295"/>
      <c r="T15" s="295"/>
      <c r="U15" s="295"/>
      <c r="V15" s="295"/>
      <c r="W15" s="314"/>
    </row>
    <row r="16" spans="1:25" ht="12.75" customHeight="1" x14ac:dyDescent="0.2">
      <c r="C16" s="238"/>
      <c r="D16" s="239" t="s">
        <v>303</v>
      </c>
      <c r="E16" s="991" t="str">
        <f>Translations!$B$239</f>
        <v xml:space="preserve">calculation formulae </v>
      </c>
      <c r="F16" s="991"/>
      <c r="G16" s="991"/>
      <c r="H16" s="991"/>
      <c r="I16" s="991"/>
      <c r="J16" s="991"/>
      <c r="K16" s="991"/>
      <c r="L16" s="991"/>
      <c r="M16" s="991"/>
      <c r="N16" s="992"/>
      <c r="O16" s="22"/>
      <c r="P16" s="295"/>
      <c r="Q16" s="295"/>
      <c r="R16" s="295"/>
      <c r="S16" s="295"/>
      <c r="T16" s="295"/>
      <c r="U16" s="295"/>
      <c r="V16" s="295"/>
      <c r="W16" s="314"/>
    </row>
    <row r="17" spans="1:25" ht="12.75" customHeight="1" x14ac:dyDescent="0.2">
      <c r="C17" s="238"/>
      <c r="D17" s="239" t="s">
        <v>303</v>
      </c>
      <c r="E17" s="991" t="str">
        <f>Translations!$B$240</f>
        <v xml:space="preserve">relevant calculation factors including unit of measurement </v>
      </c>
      <c r="F17" s="991"/>
      <c r="G17" s="991"/>
      <c r="H17" s="991"/>
      <c r="I17" s="991"/>
      <c r="J17" s="991"/>
      <c r="K17" s="991"/>
      <c r="L17" s="991"/>
      <c r="M17" s="991"/>
      <c r="N17" s="992"/>
      <c r="O17" s="22"/>
      <c r="P17" s="295"/>
      <c r="Q17" s="295"/>
      <c r="R17" s="295"/>
      <c r="S17" s="295"/>
      <c r="T17" s="295"/>
      <c r="U17" s="295"/>
      <c r="V17" s="295"/>
      <c r="W17" s="314"/>
    </row>
    <row r="18" spans="1:25" ht="12.75" customHeight="1" x14ac:dyDescent="0.2">
      <c r="C18" s="238"/>
      <c r="D18" s="239" t="s">
        <v>303</v>
      </c>
      <c r="E18" s="991" t="str">
        <f>Translations!$B$241</f>
        <v xml:space="preserve">horizontal and vertical checks for corroborating data </v>
      </c>
      <c r="F18" s="991"/>
      <c r="G18" s="991"/>
      <c r="H18" s="991"/>
      <c r="I18" s="991"/>
      <c r="J18" s="991"/>
      <c r="K18" s="991"/>
      <c r="L18" s="991"/>
      <c r="M18" s="991"/>
      <c r="N18" s="992"/>
      <c r="O18" s="22"/>
      <c r="P18" s="295"/>
      <c r="Q18" s="295"/>
      <c r="R18" s="295"/>
      <c r="S18" s="295"/>
      <c r="T18" s="295"/>
      <c r="U18" s="295"/>
      <c r="V18" s="295"/>
      <c r="W18" s="314"/>
    </row>
    <row r="19" spans="1:25" ht="12.75" customHeight="1" x14ac:dyDescent="0.2">
      <c r="C19" s="238"/>
      <c r="D19" s="239" t="s">
        <v>303</v>
      </c>
      <c r="E19" s="991" t="str">
        <f>Translations!$B$242</f>
        <v>procedures underpinning sampling plans</v>
      </c>
      <c r="F19" s="991"/>
      <c r="G19" s="991"/>
      <c r="H19" s="991"/>
      <c r="I19" s="991"/>
      <c r="J19" s="991"/>
      <c r="K19" s="991"/>
      <c r="L19" s="991"/>
      <c r="M19" s="991"/>
      <c r="N19" s="992"/>
      <c r="O19" s="22"/>
      <c r="P19" s="295"/>
      <c r="Q19" s="295"/>
      <c r="R19" s="295"/>
      <c r="S19" s="295"/>
      <c r="T19" s="295"/>
      <c r="U19" s="295"/>
      <c r="V19" s="295"/>
      <c r="W19" s="314"/>
    </row>
    <row r="20" spans="1:25" ht="12.75" customHeight="1" x14ac:dyDescent="0.2">
      <c r="C20" s="238"/>
      <c r="D20" s="239" t="s">
        <v>303</v>
      </c>
      <c r="E20" s="991" t="str">
        <f>Translations!$B$243</f>
        <v>measurement equipment used with reference to the relevant diagram and a description how they are installed and maintained</v>
      </c>
      <c r="F20" s="991"/>
      <c r="G20" s="991"/>
      <c r="H20" s="991"/>
      <c r="I20" s="991"/>
      <c r="J20" s="991"/>
      <c r="K20" s="991"/>
      <c r="L20" s="991"/>
      <c r="M20" s="991"/>
      <c r="N20" s="992"/>
      <c r="O20" s="22"/>
      <c r="P20" s="295"/>
      <c r="Q20" s="295"/>
      <c r="R20" s="295"/>
      <c r="S20" s="295"/>
      <c r="T20" s="295"/>
      <c r="U20" s="295"/>
      <c r="V20" s="295"/>
      <c r="W20" s="314"/>
    </row>
    <row r="21" spans="1:25" ht="12.75" customHeight="1" x14ac:dyDescent="0.2">
      <c r="C21" s="238"/>
      <c r="D21" s="239" t="s">
        <v>303</v>
      </c>
      <c r="E21" s="991" t="str">
        <f>Translations!$B$244</f>
        <v>a list of laboratories engaged in carrying out relevant analytical procedures</v>
      </c>
      <c r="F21" s="991"/>
      <c r="G21" s="991"/>
      <c r="H21" s="991"/>
      <c r="I21" s="991"/>
      <c r="J21" s="991"/>
      <c r="K21" s="991"/>
      <c r="L21" s="991"/>
      <c r="M21" s="991"/>
      <c r="N21" s="992"/>
      <c r="O21" s="22"/>
      <c r="P21" s="295"/>
      <c r="Q21" s="295"/>
      <c r="R21" s="295"/>
      <c r="S21" s="295"/>
      <c r="T21" s="295"/>
      <c r="U21" s="295"/>
      <c r="V21" s="295"/>
      <c r="W21" s="314"/>
    </row>
    <row r="22" spans="1:25" ht="5.0999999999999996" customHeight="1" x14ac:dyDescent="0.2">
      <c r="C22" s="238"/>
      <c r="D22" s="300"/>
      <c r="E22" s="240"/>
      <c r="F22" s="240"/>
      <c r="G22" s="240"/>
      <c r="H22" s="240"/>
      <c r="I22" s="240"/>
      <c r="J22" s="240"/>
      <c r="K22" s="240"/>
      <c r="L22" s="240"/>
      <c r="M22" s="240"/>
      <c r="N22" s="241"/>
      <c r="O22" s="22"/>
      <c r="P22" s="295"/>
      <c r="Q22" s="295"/>
      <c r="R22" s="295"/>
      <c r="S22" s="295"/>
      <c r="T22" s="295"/>
      <c r="U22" s="295"/>
      <c r="V22" s="295"/>
      <c r="W22" s="314"/>
    </row>
    <row r="23" spans="1:25" ht="12.75" customHeight="1" x14ac:dyDescent="0.2">
      <c r="C23" s="238"/>
      <c r="D23" s="989" t="str">
        <f>Translations!$B$245</f>
        <v>The description shall include the result of a simplified uncertainty assessment in accordance with Article 7(2), where required.</v>
      </c>
      <c r="E23" s="989"/>
      <c r="F23" s="989"/>
      <c r="G23" s="989"/>
      <c r="H23" s="989"/>
      <c r="I23" s="989"/>
      <c r="J23" s="989"/>
      <c r="K23" s="989"/>
      <c r="L23" s="989"/>
      <c r="M23" s="989"/>
      <c r="N23" s="990"/>
      <c r="O23" s="22"/>
      <c r="P23" s="295"/>
      <c r="Q23" s="295"/>
      <c r="R23" s="295"/>
      <c r="S23" s="295"/>
      <c r="T23" s="295"/>
      <c r="U23" s="295"/>
      <c r="V23" s="295"/>
      <c r="W23" s="314"/>
    </row>
    <row r="24" spans="1:25" ht="12.75" customHeight="1" x14ac:dyDescent="0.2">
      <c r="C24" s="238"/>
      <c r="D24" s="989" t="str">
        <f>Translations!$B$246</f>
        <v>For each relevant calculation formula the plan shall contain one example using real data.</v>
      </c>
      <c r="E24" s="989"/>
      <c r="F24" s="989"/>
      <c r="G24" s="989"/>
      <c r="H24" s="989"/>
      <c r="I24" s="989"/>
      <c r="J24" s="989"/>
      <c r="K24" s="989"/>
      <c r="L24" s="989"/>
      <c r="M24" s="989"/>
      <c r="N24" s="990"/>
      <c r="O24" s="22"/>
      <c r="P24" s="295"/>
      <c r="Q24" s="295"/>
      <c r="R24" s="295"/>
      <c r="S24" s="295"/>
      <c r="T24" s="295"/>
      <c r="U24" s="295"/>
      <c r="V24" s="295"/>
      <c r="W24" s="314"/>
    </row>
    <row r="25" spans="1:25" ht="5.0999999999999996" customHeight="1" thickBot="1" x14ac:dyDescent="0.25">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2">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2">
      <c r="C27" s="292" t="s">
        <v>144</v>
      </c>
      <c r="D27" s="892" t="str">
        <f>Translations!$B$385</f>
        <v>Fall-back sub-installations</v>
      </c>
      <c r="E27" s="892"/>
      <c r="F27" s="892"/>
      <c r="G27" s="892"/>
      <c r="H27" s="892"/>
      <c r="I27" s="892"/>
      <c r="J27" s="892"/>
      <c r="K27" s="892"/>
      <c r="L27" s="892"/>
      <c r="M27" s="892"/>
      <c r="N27" s="892"/>
      <c r="O27" s="22"/>
      <c r="P27" s="295"/>
      <c r="Q27" s="295"/>
      <c r="R27" s="295"/>
      <c r="S27" s="295"/>
      <c r="T27" s="295"/>
      <c r="U27" s="27"/>
      <c r="V27" s="27"/>
      <c r="W27" s="464"/>
    </row>
    <row r="28" spans="1:25" s="23" customFormat="1" ht="15" thickBot="1" x14ac:dyDescent="0.25">
      <c r="A28" s="185"/>
      <c r="B28" s="40"/>
      <c r="C28" s="253"/>
      <c r="D28" s="253"/>
      <c r="E28" s="253"/>
      <c r="F28" s="253"/>
      <c r="G28" s="253"/>
      <c r="H28" s="253"/>
      <c r="I28" s="253"/>
      <c r="J28" s="253"/>
      <c r="K28" s="253"/>
      <c r="L28" s="253"/>
      <c r="M28" s="253"/>
      <c r="N28" s="253"/>
      <c r="O28" s="22"/>
      <c r="P28" s="26"/>
      <c r="Q28" s="26"/>
      <c r="R28" s="27"/>
      <c r="S28" s="27"/>
      <c r="T28" s="26"/>
      <c r="U28" s="27"/>
      <c r="V28" s="27"/>
      <c r="W28" s="464"/>
    </row>
    <row r="29" spans="1:25" s="23" customFormat="1" ht="15" customHeight="1" thickBot="1" x14ac:dyDescent="0.3">
      <c r="A29" s="185"/>
      <c r="B29" s="252"/>
      <c r="C29" s="495">
        <v>1</v>
      </c>
      <c r="D29" s="1141" t="str">
        <f>Translations!$B$386</f>
        <v>Fall-back sub-installation:</v>
      </c>
      <c r="E29" s="1142"/>
      <c r="F29" s="1142"/>
      <c r="G29" s="1142"/>
      <c r="H29" s="1143"/>
      <c r="I29" s="1144" t="str">
        <f>INDEX(EUconst_FallBackListNames,$C29)</f>
        <v>Heat benchmark sub-installation, CL</v>
      </c>
      <c r="J29" s="1145"/>
      <c r="K29" s="1145"/>
      <c r="L29" s="1146"/>
      <c r="M29" s="1147" t="str">
        <f>IF(ISBLANK(INDEX(CNTR_FallBackSubInstRelevant,C29)),"",IF(INDEX(CNTR_FallBackSubInstRelevant,C29),EUConst_Relevant,EUConst_NotRelevant))</f>
        <v/>
      </c>
      <c r="N29" s="1148"/>
      <c r="O29" s="22"/>
      <c r="P29" s="494">
        <f>C29</f>
        <v>1</v>
      </c>
      <c r="Q29" s="295"/>
      <c r="R29" s="295"/>
      <c r="S29" s="295"/>
      <c r="T29" s="295"/>
      <c r="U29" s="27"/>
      <c r="V29" s="381" t="s">
        <v>935</v>
      </c>
      <c r="W29" s="461" t="b">
        <f>AND(CNTR_ExistSubInstEntries,M29=EUConst_NotRelevant)</f>
        <v>0</v>
      </c>
    </row>
    <row r="30" spans="1:25" s="23" customFormat="1" ht="12.75" customHeight="1" thickBot="1" x14ac:dyDescent="0.25">
      <c r="A30" s="185"/>
      <c r="B30" s="40"/>
      <c r="C30" s="340"/>
      <c r="D30" s="341"/>
      <c r="E30" s="341"/>
      <c r="F30" s="341"/>
      <c r="G30" s="341"/>
      <c r="H30" s="342"/>
      <c r="I30" s="1149" t="str">
        <f>IF(M29=EUConst_NotRelevant,HYPERLINK(Q30,EUconst_MsgGoToNextSubInst),IF(M29=EUConst_Relevant,HYPERLINK("",EUconst_MsgEnterThisSection),""))</f>
        <v/>
      </c>
      <c r="J30" s="1150"/>
      <c r="K30" s="1150"/>
      <c r="L30" s="1150"/>
      <c r="M30" s="1151"/>
      <c r="N30" s="1152"/>
      <c r="O30" s="22"/>
      <c r="P30" s="26" t="s">
        <v>481</v>
      </c>
      <c r="Q30" s="477" t="str">
        <f>"#JUMP_G"&amp;P29+1</f>
        <v>#JUMP_G2</v>
      </c>
      <c r="R30" s="26"/>
      <c r="S30" s="26"/>
      <c r="T30" s="26"/>
      <c r="U30" s="27"/>
      <c r="V30" s="27"/>
      <c r="W30" s="464"/>
      <c r="X30" s="294"/>
      <c r="Y30" s="294"/>
    </row>
    <row r="31" spans="1:25" ht="5.0999999999999996" customHeight="1" x14ac:dyDescent="0.2">
      <c r="C31" s="344"/>
      <c r="D31" s="345"/>
      <c r="E31" s="345"/>
      <c r="F31" s="345"/>
      <c r="G31" s="345"/>
      <c r="H31" s="345"/>
      <c r="I31" s="345"/>
      <c r="J31" s="345"/>
      <c r="K31" s="345"/>
      <c r="L31" s="345"/>
      <c r="M31" s="345"/>
      <c r="N31" s="346"/>
      <c r="O31" s="22"/>
      <c r="U31" s="27"/>
      <c r="V31" s="27"/>
      <c r="W31" s="464"/>
    </row>
    <row r="32" spans="1:25" ht="12.75" customHeight="1" x14ac:dyDescent="0.2">
      <c r="C32" s="270"/>
      <c r="D32" s="24" t="s">
        <v>146</v>
      </c>
      <c r="E32" s="919" t="str">
        <f>Translations!$B$297</f>
        <v>System boundaries of the sub-installation</v>
      </c>
      <c r="F32" s="919"/>
      <c r="G32" s="919"/>
      <c r="H32" s="919"/>
      <c r="I32" s="919"/>
      <c r="J32" s="919"/>
      <c r="K32" s="919"/>
      <c r="L32" s="919"/>
      <c r="M32" s="919"/>
      <c r="N32" s="1087"/>
      <c r="O32" s="22"/>
      <c r="P32" s="295"/>
      <c r="Q32" s="295"/>
      <c r="R32" s="295"/>
      <c r="S32" s="295"/>
      <c r="T32" s="295"/>
      <c r="U32" s="27"/>
      <c r="V32" s="27"/>
      <c r="W32" s="464"/>
    </row>
    <row r="33" spans="2:23" ht="5.0999999999999996" customHeight="1" x14ac:dyDescent="0.2">
      <c r="B33" s="294"/>
      <c r="C33" s="270"/>
      <c r="N33" s="271"/>
      <c r="O33" s="22"/>
      <c r="P33" s="295"/>
      <c r="Q33" s="295"/>
      <c r="R33" s="295"/>
      <c r="S33" s="295"/>
      <c r="T33" s="295"/>
      <c r="U33" s="27"/>
      <c r="V33" s="27"/>
      <c r="W33" s="464"/>
    </row>
    <row r="34" spans="2:23" ht="12.75" customHeight="1" x14ac:dyDescent="0.2">
      <c r="B34" s="294"/>
      <c r="C34" s="270"/>
      <c r="D34" s="332" t="s">
        <v>152</v>
      </c>
      <c r="E34" s="967" t="str">
        <f>Translations!$B$249</f>
        <v>Information on the methodology applied</v>
      </c>
      <c r="F34" s="967"/>
      <c r="G34" s="967"/>
      <c r="H34" s="967"/>
      <c r="I34" s="967"/>
      <c r="J34" s="967"/>
      <c r="K34" s="967"/>
      <c r="L34" s="967"/>
      <c r="M34" s="967"/>
      <c r="N34" s="1072"/>
      <c r="O34" s="22"/>
      <c r="P34" s="295"/>
      <c r="Q34" s="295"/>
      <c r="R34" s="295"/>
      <c r="S34" s="295"/>
      <c r="T34" s="295"/>
      <c r="U34" s="27"/>
      <c r="V34" s="27"/>
      <c r="W34" s="464"/>
    </row>
    <row r="35" spans="2:23" ht="12.75" customHeight="1" x14ac:dyDescent="0.2">
      <c r="B35" s="294"/>
      <c r="C35" s="270"/>
      <c r="D35" s="29"/>
      <c r="E35" s="920" t="str">
        <f>Translations!$B$298</f>
        <v>As required by Annex VI, section 2(b), please describe the system boundaries of this sub-installation covering the following aspects:</v>
      </c>
      <c r="F35" s="920"/>
      <c r="G35" s="920"/>
      <c r="H35" s="920"/>
      <c r="I35" s="920"/>
      <c r="J35" s="920"/>
      <c r="K35" s="920"/>
      <c r="L35" s="920"/>
      <c r="M35" s="920"/>
      <c r="N35" s="1015"/>
      <c r="O35" s="22"/>
      <c r="P35" s="295"/>
      <c r="Q35" s="295"/>
      <c r="R35" s="295"/>
      <c r="S35" s="295"/>
      <c r="T35" s="295"/>
      <c r="U35" s="27"/>
      <c r="V35" s="27"/>
      <c r="W35" s="464"/>
    </row>
    <row r="36" spans="2:23" ht="12.75" customHeight="1" x14ac:dyDescent="0.2">
      <c r="B36" s="294"/>
      <c r="C36" s="270"/>
      <c r="D36" s="29"/>
      <c r="E36" s="272" t="s">
        <v>303</v>
      </c>
      <c r="F36" s="954" t="str">
        <f>Translations!$B$299</f>
        <v xml:space="preserve">which technical units are included, </v>
      </c>
      <c r="G36" s="966"/>
      <c r="H36" s="966"/>
      <c r="I36" s="966"/>
      <c r="J36" s="966"/>
      <c r="K36" s="966"/>
      <c r="L36" s="966"/>
      <c r="M36" s="966"/>
      <c r="N36" s="1114"/>
      <c r="O36" s="22"/>
      <c r="P36" s="295"/>
      <c r="Q36" s="295"/>
      <c r="R36" s="295"/>
      <c r="S36" s="295"/>
      <c r="T36" s="295"/>
      <c r="U36" s="27"/>
      <c r="V36" s="27"/>
      <c r="W36" s="464"/>
    </row>
    <row r="37" spans="2:23" ht="12.75" customHeight="1" x14ac:dyDescent="0.2">
      <c r="B37" s="294"/>
      <c r="C37" s="270"/>
      <c r="D37" s="29"/>
      <c r="E37" s="272" t="s">
        <v>303</v>
      </c>
      <c r="F37" s="954" t="str">
        <f>Translations!$B$300</f>
        <v xml:space="preserve">which processes are carried out, </v>
      </c>
      <c r="G37" s="966"/>
      <c r="H37" s="966"/>
      <c r="I37" s="966"/>
      <c r="J37" s="966"/>
      <c r="K37" s="966"/>
      <c r="L37" s="966"/>
      <c r="M37" s="966"/>
      <c r="N37" s="1114"/>
      <c r="O37" s="22"/>
      <c r="P37" s="295"/>
      <c r="Q37" s="295"/>
      <c r="R37" s="295"/>
      <c r="S37" s="295"/>
      <c r="T37" s="295"/>
      <c r="U37" s="27"/>
      <c r="V37" s="27"/>
      <c r="W37" s="464"/>
    </row>
    <row r="38" spans="2:23" ht="12.75" customHeight="1" x14ac:dyDescent="0.2">
      <c r="B38" s="294"/>
      <c r="C38" s="270"/>
      <c r="D38" s="29"/>
      <c r="E38" s="272" t="s">
        <v>303</v>
      </c>
      <c r="F38" s="954" t="str">
        <f>Translations!$B$301</f>
        <v>which input materials and fuels, and</v>
      </c>
      <c r="G38" s="966"/>
      <c r="H38" s="966"/>
      <c r="I38" s="966"/>
      <c r="J38" s="966"/>
      <c r="K38" s="966"/>
      <c r="L38" s="966"/>
      <c r="M38" s="966"/>
      <c r="N38" s="1114"/>
      <c r="O38" s="22"/>
      <c r="P38" s="295"/>
      <c r="Q38" s="295"/>
      <c r="R38" s="295"/>
      <c r="S38" s="295"/>
      <c r="T38" s="295"/>
      <c r="U38" s="27"/>
      <c r="V38" s="27"/>
      <c r="W38" s="464"/>
    </row>
    <row r="39" spans="2:23" ht="12.75" customHeight="1" x14ac:dyDescent="0.2">
      <c r="B39" s="294"/>
      <c r="C39" s="270"/>
      <c r="D39" s="29"/>
      <c r="E39" s="272" t="s">
        <v>303</v>
      </c>
      <c r="F39" s="954" t="str">
        <f>Translations!$B$302</f>
        <v>which products and outputs are attributed.</v>
      </c>
      <c r="G39" s="966"/>
      <c r="H39" s="966"/>
      <c r="I39" s="966"/>
      <c r="J39" s="966"/>
      <c r="K39" s="966"/>
      <c r="L39" s="966"/>
      <c r="M39" s="966"/>
      <c r="N39" s="1114"/>
      <c r="O39" s="22"/>
      <c r="P39" s="295"/>
      <c r="Q39" s="295"/>
      <c r="R39" s="295"/>
      <c r="S39" s="295"/>
      <c r="T39" s="295"/>
      <c r="U39" s="295"/>
      <c r="V39" s="295"/>
      <c r="W39" s="314"/>
    </row>
    <row r="40" spans="2:23" ht="12.75" customHeight="1" x14ac:dyDescent="0.2">
      <c r="B40" s="294"/>
      <c r="C40" s="270"/>
      <c r="D40" s="29"/>
      <c r="E40" s="969" t="str">
        <f>Translations!$B$304</f>
        <v>If this information is already provided in sufficient detail in section C.II, please just include reference here to this section and proceed with the next points below.</v>
      </c>
      <c r="F40" s="969"/>
      <c r="G40" s="969"/>
      <c r="H40" s="969"/>
      <c r="I40" s="969"/>
      <c r="J40" s="969"/>
      <c r="K40" s="969"/>
      <c r="L40" s="969"/>
      <c r="M40" s="969"/>
      <c r="N40" s="1121"/>
      <c r="O40" s="22"/>
      <c r="P40" s="295"/>
      <c r="Q40" s="295"/>
      <c r="R40" s="295"/>
      <c r="S40" s="295"/>
      <c r="T40" s="295"/>
      <c r="U40" s="295"/>
      <c r="V40" s="295"/>
      <c r="W40" s="314"/>
    </row>
    <row r="41" spans="2:23" ht="50.1" customHeight="1" x14ac:dyDescent="0.2">
      <c r="B41" s="294"/>
      <c r="C41" s="270"/>
      <c r="D41" s="332"/>
      <c r="E41" s="1104"/>
      <c r="F41" s="1105"/>
      <c r="G41" s="1105"/>
      <c r="H41" s="1105"/>
      <c r="I41" s="1105"/>
      <c r="J41" s="1105"/>
      <c r="K41" s="1105"/>
      <c r="L41" s="1105"/>
      <c r="M41" s="1105"/>
      <c r="N41" s="1106"/>
      <c r="O41" s="22"/>
      <c r="P41" s="295"/>
      <c r="Q41" s="295"/>
      <c r="R41" s="295"/>
      <c r="S41" s="295"/>
      <c r="T41" s="295"/>
      <c r="U41" s="295"/>
      <c r="V41" s="295"/>
      <c r="W41" s="314"/>
    </row>
    <row r="42" spans="2:23" ht="5.0999999999999996" customHeight="1" x14ac:dyDescent="0.2">
      <c r="B42" s="294"/>
      <c r="C42" s="270"/>
      <c r="D42" s="332"/>
      <c r="N42" s="271"/>
      <c r="O42" s="22"/>
      <c r="P42" s="295"/>
      <c r="Q42" s="295"/>
      <c r="R42" s="295"/>
      <c r="S42" s="295"/>
      <c r="T42" s="295"/>
      <c r="U42" s="295"/>
      <c r="V42" s="295"/>
      <c r="W42" s="314"/>
    </row>
    <row r="43" spans="2:23" ht="12.75" customHeight="1" x14ac:dyDescent="0.2">
      <c r="B43" s="294"/>
      <c r="C43" s="270"/>
      <c r="D43" s="332" t="s">
        <v>153</v>
      </c>
      <c r="E43" s="1085" t="str">
        <f>Translations!$B$210</f>
        <v>Reference to external files, if relevant</v>
      </c>
      <c r="F43" s="1085"/>
      <c r="G43" s="1085"/>
      <c r="H43" s="1085"/>
      <c r="I43" s="1085"/>
      <c r="J43" s="1086"/>
      <c r="K43" s="934"/>
      <c r="L43" s="934"/>
      <c r="M43" s="934"/>
      <c r="N43" s="934"/>
      <c r="O43" s="22"/>
      <c r="P43" s="295"/>
      <c r="Q43" s="295"/>
      <c r="R43" s="295"/>
      <c r="S43" s="295"/>
      <c r="T43" s="295"/>
      <c r="U43" s="295"/>
      <c r="V43" s="295"/>
      <c r="W43" s="314"/>
    </row>
    <row r="44" spans="2:23" ht="5.0999999999999996" customHeight="1" x14ac:dyDescent="0.2">
      <c r="B44" s="294"/>
      <c r="C44" s="270"/>
      <c r="D44" s="332"/>
      <c r="N44" s="271"/>
      <c r="O44" s="22"/>
      <c r="P44" s="295"/>
      <c r="Q44" s="295"/>
      <c r="R44" s="295"/>
      <c r="S44" s="295"/>
      <c r="T44" s="295"/>
      <c r="U44" s="295"/>
      <c r="V44" s="295"/>
      <c r="W44" s="314"/>
    </row>
    <row r="45" spans="2:23" ht="12.75" customHeight="1" x14ac:dyDescent="0.2">
      <c r="B45" s="294"/>
      <c r="C45" s="270"/>
      <c r="D45" s="29" t="s">
        <v>154</v>
      </c>
      <c r="E45" s="1085" t="str">
        <f>Translations!$B$305</f>
        <v>Reference to a separate detailed flow diagram, if relevant</v>
      </c>
      <c r="F45" s="1085"/>
      <c r="G45" s="1085"/>
      <c r="H45" s="1085"/>
      <c r="I45" s="1085"/>
      <c r="J45" s="1086"/>
      <c r="K45" s="934"/>
      <c r="L45" s="934"/>
      <c r="M45" s="934"/>
      <c r="N45" s="934"/>
      <c r="O45" s="22"/>
      <c r="P45" s="295"/>
      <c r="Q45" s="295"/>
      <c r="R45" s="295"/>
      <c r="S45" s="295"/>
      <c r="T45" s="295"/>
      <c r="U45" s="295"/>
      <c r="V45" s="295"/>
      <c r="W45" s="314"/>
    </row>
    <row r="46" spans="2:23" ht="12.75" customHeight="1" x14ac:dyDescent="0.2">
      <c r="B46" s="294"/>
      <c r="C46" s="270"/>
      <c r="D46" s="29"/>
      <c r="E46" s="920" t="str">
        <f>Translations!$B$387</f>
        <v>In case of a more complex sub-installations, please provide a detailed flow diagram, if not included under i. above.</v>
      </c>
      <c r="F46" s="920"/>
      <c r="G46" s="920"/>
      <c r="H46" s="920"/>
      <c r="I46" s="920"/>
      <c r="J46" s="920"/>
      <c r="K46" s="920"/>
      <c r="L46" s="920"/>
      <c r="M46" s="920"/>
      <c r="N46" s="1015"/>
      <c r="O46" s="22"/>
      <c r="P46" s="295"/>
      <c r="Q46" s="295"/>
      <c r="R46" s="295"/>
      <c r="S46" s="295"/>
      <c r="T46" s="295"/>
      <c r="U46" s="295"/>
      <c r="V46" s="295"/>
      <c r="W46" s="314"/>
    </row>
    <row r="47" spans="2:23" ht="5.0999999999999996" customHeight="1" x14ac:dyDescent="0.2">
      <c r="B47" s="294"/>
      <c r="C47" s="270"/>
      <c r="D47" s="332"/>
      <c r="N47" s="271"/>
      <c r="O47" s="22"/>
      <c r="P47" s="295"/>
      <c r="Q47" s="295"/>
      <c r="R47" s="295"/>
      <c r="S47" s="295"/>
      <c r="T47" s="295"/>
      <c r="U47" s="295"/>
      <c r="V47" s="295"/>
      <c r="W47" s="314"/>
    </row>
    <row r="48" spans="2:23" ht="5.0999999999999996" customHeight="1" x14ac:dyDescent="0.2">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2">
      <c r="B49" s="294"/>
      <c r="C49" s="270"/>
      <c r="D49" s="24" t="s">
        <v>147</v>
      </c>
      <c r="E49" s="919" t="str">
        <f>Translations!$B$388</f>
        <v>Method for the determination of annual activity levels</v>
      </c>
      <c r="F49" s="919"/>
      <c r="G49" s="919"/>
      <c r="H49" s="919"/>
      <c r="I49" s="919"/>
      <c r="J49" s="919"/>
      <c r="K49" s="919"/>
      <c r="L49" s="919"/>
      <c r="M49" s="919"/>
      <c r="N49" s="1087"/>
      <c r="O49" s="22"/>
      <c r="P49" s="301"/>
      <c r="Q49" s="295"/>
      <c r="R49" s="295"/>
      <c r="S49" s="306"/>
      <c r="T49" s="306"/>
      <c r="U49" s="295"/>
      <c r="V49" s="295"/>
      <c r="W49" s="314"/>
    </row>
    <row r="50" spans="2:23" ht="12.75" customHeight="1" x14ac:dyDescent="0.2">
      <c r="B50" s="294"/>
      <c r="C50" s="270"/>
      <c r="E50" s="969" t="str">
        <f>Translations!$B$389</f>
        <v>For the specific purpose of the NIMs data collection, this section should cover all data provided in section G.(a) in the "baseline data collection" template.</v>
      </c>
      <c r="F50" s="970"/>
      <c r="G50" s="970"/>
      <c r="H50" s="970"/>
      <c r="I50" s="970"/>
      <c r="J50" s="970"/>
      <c r="K50" s="970"/>
      <c r="L50" s="970"/>
      <c r="M50" s="970"/>
      <c r="N50" s="1120"/>
      <c r="O50" s="22"/>
      <c r="P50" s="301"/>
      <c r="Q50" s="295"/>
      <c r="R50" s="295"/>
      <c r="S50" s="295"/>
      <c r="T50" s="295"/>
      <c r="U50" s="295"/>
      <c r="V50" s="295"/>
      <c r="W50" s="314"/>
    </row>
    <row r="51" spans="2:23" ht="5.0999999999999996" customHeight="1" x14ac:dyDescent="0.2">
      <c r="B51" s="294"/>
      <c r="C51" s="270"/>
      <c r="D51" s="332"/>
      <c r="E51" s="332"/>
      <c r="F51" s="332"/>
      <c r="G51" s="332"/>
      <c r="H51" s="332"/>
      <c r="I51" s="332"/>
      <c r="J51" s="332"/>
      <c r="K51" s="332"/>
      <c r="L51" s="332"/>
      <c r="M51" s="332"/>
      <c r="N51" s="333"/>
      <c r="O51" s="22"/>
      <c r="P51" s="26"/>
      <c r="Q51" s="295"/>
      <c r="R51" s="295"/>
      <c r="S51" s="295"/>
      <c r="T51" s="295"/>
      <c r="U51" s="295"/>
      <c r="V51" s="295"/>
      <c r="W51" s="314"/>
    </row>
    <row r="52" spans="2:23" ht="12.75" customHeight="1" x14ac:dyDescent="0.2">
      <c r="B52" s="294"/>
      <c r="C52" s="270"/>
      <c r="D52" s="332" t="s">
        <v>153</v>
      </c>
      <c r="E52" s="967" t="str">
        <f>Translations!$B$249</f>
        <v>Information on the methodology applied</v>
      </c>
      <c r="F52" s="967"/>
      <c r="G52" s="967"/>
      <c r="H52" s="967"/>
      <c r="I52" s="967"/>
      <c r="J52" s="967"/>
      <c r="K52" s="967"/>
      <c r="L52" s="967"/>
      <c r="M52" s="967"/>
      <c r="N52" s="1072"/>
      <c r="O52" s="22"/>
      <c r="P52" s="301"/>
      <c r="Q52" s="295"/>
      <c r="R52" s="295"/>
      <c r="S52" s="295"/>
      <c r="T52" s="295"/>
      <c r="U52" s="295"/>
      <c r="V52" s="295"/>
      <c r="W52" s="314"/>
    </row>
    <row r="53" spans="2:23" ht="12.75" customHeight="1" x14ac:dyDescent="0.2">
      <c r="B53" s="294"/>
      <c r="C53" s="270"/>
      <c r="D53" s="332"/>
      <c r="E53" s="920" t="str">
        <f>Translations!$B$250</f>
        <v>Please select below:</v>
      </c>
      <c r="F53" s="921"/>
      <c r="G53" s="921"/>
      <c r="H53" s="921"/>
      <c r="I53" s="921"/>
      <c r="J53" s="921"/>
      <c r="K53" s="921"/>
      <c r="L53" s="921"/>
      <c r="M53" s="921"/>
      <c r="N53" s="1081"/>
      <c r="O53" s="22"/>
      <c r="P53" s="295"/>
      <c r="Q53" s="295"/>
      <c r="R53" s="295"/>
      <c r="S53" s="295"/>
      <c r="T53" s="295"/>
      <c r="U53" s="295"/>
      <c r="V53" s="295"/>
      <c r="W53" s="314"/>
    </row>
    <row r="54" spans="2:23" ht="12.75" customHeight="1" x14ac:dyDescent="0.2">
      <c r="B54" s="294"/>
      <c r="C54" s="270"/>
      <c r="D54" s="332"/>
      <c r="E54" s="272" t="s">
        <v>303</v>
      </c>
      <c r="F54" s="954" t="str">
        <f>Translations!$B$270</f>
        <v>the data source used for the energy flows pursuant to section 4.5 of Annex VII of the FAR.</v>
      </c>
      <c r="G54" s="966"/>
      <c r="H54" s="966"/>
      <c r="I54" s="966"/>
      <c r="J54" s="966"/>
      <c r="K54" s="966"/>
      <c r="L54" s="966"/>
      <c r="M54" s="966"/>
      <c r="N54" s="1114"/>
      <c r="O54" s="22"/>
      <c r="P54" s="295"/>
      <c r="Q54" s="295"/>
      <c r="R54" s="295"/>
      <c r="S54" s="295"/>
      <c r="T54" s="295"/>
      <c r="U54" s="295"/>
      <c r="V54" s="295"/>
      <c r="W54" s="314"/>
    </row>
    <row r="55" spans="2:23" ht="12.75" customHeight="1" x14ac:dyDescent="0.2">
      <c r="B55" s="294"/>
      <c r="C55" s="270"/>
      <c r="D55" s="332"/>
      <c r="E55" s="272" t="s">
        <v>303</v>
      </c>
      <c r="F55" s="954" t="str">
        <f>Translations!$B$358</f>
        <v>the method used for the determination of annual quantities pursuant to section 7.2 of Annex VII of the FAR.</v>
      </c>
      <c r="G55" s="966"/>
      <c r="H55" s="966"/>
      <c r="I55" s="966"/>
      <c r="J55" s="966"/>
      <c r="K55" s="966"/>
      <c r="L55" s="966"/>
      <c r="M55" s="966"/>
      <c r="N55" s="1114"/>
      <c r="O55" s="22"/>
      <c r="P55" s="295"/>
      <c r="Q55" s="295"/>
      <c r="R55" s="295"/>
      <c r="S55" s="295"/>
      <c r="T55" s="295"/>
      <c r="U55" s="295"/>
      <c r="V55" s="295"/>
      <c r="W55" s="314"/>
    </row>
    <row r="56" spans="2:23" ht="25.5" customHeight="1" x14ac:dyDescent="0.2">
      <c r="B56" s="294"/>
      <c r="C56" s="270"/>
      <c r="D56" s="332"/>
      <c r="E56" s="272"/>
      <c r="F56" s="954"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6" s="966"/>
      <c r="H56" s="966"/>
      <c r="I56" s="966"/>
      <c r="J56" s="966"/>
      <c r="K56" s="966"/>
      <c r="L56" s="966"/>
      <c r="M56" s="966"/>
      <c r="N56" s="1114"/>
      <c r="O56" s="22"/>
      <c r="P56" s="295"/>
      <c r="Q56" s="295"/>
      <c r="R56" s="295"/>
      <c r="S56" s="295"/>
      <c r="T56" s="295"/>
      <c r="U56" s="295"/>
      <c r="V56" s="295"/>
      <c r="W56" s="314"/>
    </row>
    <row r="57" spans="2:23" ht="25.5" customHeight="1" x14ac:dyDescent="0.2">
      <c r="B57" s="294"/>
      <c r="C57" s="270"/>
      <c r="I57" s="968" t="str">
        <f>Translations!$B$254</f>
        <v>Data source</v>
      </c>
      <c r="J57" s="968"/>
      <c r="K57" s="968" t="str">
        <f>Translations!$B$255</f>
        <v>Other data source (if applicable)</v>
      </c>
      <c r="L57" s="968"/>
      <c r="M57" s="968" t="str">
        <f>Translations!$B$255</f>
        <v>Other data source (if applicable)</v>
      </c>
      <c r="N57" s="968"/>
      <c r="O57" s="22"/>
      <c r="P57" s="301"/>
      <c r="Q57" s="295"/>
      <c r="R57" s="295"/>
      <c r="S57" s="295"/>
      <c r="T57" s="295"/>
      <c r="U57" s="295"/>
      <c r="V57" s="295"/>
      <c r="W57" s="314"/>
    </row>
    <row r="58" spans="2:23" ht="12.75" customHeight="1" x14ac:dyDescent="0.2">
      <c r="B58" s="294"/>
      <c r="C58" s="270"/>
      <c r="D58" s="332"/>
      <c r="E58" s="137" t="s">
        <v>908</v>
      </c>
      <c r="F58" s="975" t="str">
        <f>Translations!$B$273</f>
        <v>Quantification of measurable heat flows</v>
      </c>
      <c r="G58" s="975"/>
      <c r="H58" s="976"/>
      <c r="I58" s="977"/>
      <c r="J58" s="978"/>
      <c r="K58" s="979"/>
      <c r="L58" s="980"/>
      <c r="M58" s="979"/>
      <c r="N58" s="981"/>
      <c r="O58" s="22"/>
      <c r="P58" s="295"/>
      <c r="Q58" s="295"/>
      <c r="R58" s="295"/>
      <c r="S58" s="295"/>
      <c r="T58" s="295"/>
      <c r="U58" s="295"/>
      <c r="V58" s="295"/>
      <c r="W58" s="314"/>
    </row>
    <row r="59" spans="2:23" ht="12.75" customHeight="1" x14ac:dyDescent="0.2">
      <c r="B59" s="294"/>
      <c r="C59" s="270"/>
      <c r="D59" s="332"/>
      <c r="E59" s="137" t="s">
        <v>909</v>
      </c>
      <c r="F59" s="975" t="str">
        <f>Translations!$B$274</f>
        <v>Net measurable heat flows</v>
      </c>
      <c r="G59" s="975"/>
      <c r="H59" s="976"/>
      <c r="I59" s="977"/>
      <c r="J59" s="978"/>
      <c r="K59" s="979"/>
      <c r="L59" s="980"/>
      <c r="M59" s="979"/>
      <c r="N59" s="981"/>
      <c r="O59" s="22"/>
      <c r="P59" s="295"/>
      <c r="Q59" s="295"/>
      <c r="R59" s="295"/>
      <c r="S59" s="295"/>
      <c r="T59" s="295"/>
      <c r="U59" s="295"/>
      <c r="V59" s="295"/>
      <c r="W59" s="314"/>
    </row>
    <row r="60" spans="2:23" ht="5.0999999999999996" customHeight="1" x14ac:dyDescent="0.2">
      <c r="B60" s="294"/>
      <c r="C60" s="270"/>
      <c r="D60" s="332"/>
      <c r="N60" s="271"/>
      <c r="O60" s="22"/>
      <c r="P60" s="301"/>
      <c r="Q60" s="295"/>
      <c r="R60" s="295"/>
      <c r="S60" s="295"/>
      <c r="T60" s="295"/>
      <c r="U60" s="295"/>
      <c r="V60" s="295"/>
      <c r="W60" s="314"/>
    </row>
    <row r="61" spans="2:23" ht="12.75" customHeight="1" x14ac:dyDescent="0.2">
      <c r="B61" s="294"/>
      <c r="C61" s="270"/>
      <c r="D61" s="332"/>
      <c r="E61" s="137" t="s">
        <v>910</v>
      </c>
      <c r="F61" s="993" t="str">
        <f>Translations!$B$257</f>
        <v>Description of the methodology applied</v>
      </c>
      <c r="G61" s="993"/>
      <c r="H61" s="993"/>
      <c r="I61" s="993"/>
      <c r="J61" s="993"/>
      <c r="K61" s="993"/>
      <c r="L61" s="993"/>
      <c r="M61" s="993"/>
      <c r="N61" s="1071"/>
      <c r="O61" s="22"/>
      <c r="P61" s="301"/>
      <c r="Q61" s="295"/>
      <c r="R61" s="295"/>
      <c r="S61" s="295"/>
      <c r="T61" s="295"/>
      <c r="U61" s="295"/>
      <c r="V61" s="295"/>
      <c r="W61" s="314"/>
    </row>
    <row r="62" spans="2:23" ht="5.0999999999999996" customHeight="1" x14ac:dyDescent="0.2">
      <c r="B62" s="294"/>
      <c r="C62" s="270"/>
      <c r="E62" s="272"/>
      <c r="F62" s="334"/>
      <c r="G62" s="335"/>
      <c r="H62" s="335"/>
      <c r="I62" s="335"/>
      <c r="J62" s="335"/>
      <c r="K62" s="335"/>
      <c r="L62" s="335"/>
      <c r="M62" s="335"/>
      <c r="N62" s="337"/>
      <c r="O62" s="22"/>
      <c r="P62" s="295"/>
      <c r="Q62" s="295"/>
      <c r="R62" s="295"/>
      <c r="S62" s="295"/>
      <c r="T62" s="295"/>
      <c r="U62" s="295"/>
      <c r="V62" s="295"/>
      <c r="W62" s="314"/>
    </row>
    <row r="63" spans="2:23" ht="12.75" customHeight="1" x14ac:dyDescent="0.2">
      <c r="B63" s="294"/>
      <c r="C63" s="270"/>
      <c r="E63" s="272"/>
      <c r="F63" s="954" t="str">
        <f>Translations!$B$390</f>
        <v>Please describe in particular any assumptions if the 95% rule in Article 10(3) of the FAR is applied.</v>
      </c>
      <c r="G63" s="966"/>
      <c r="H63" s="966"/>
      <c r="I63" s="966"/>
      <c r="J63" s="966"/>
      <c r="K63" s="966"/>
      <c r="L63" s="966"/>
      <c r="M63" s="966"/>
      <c r="N63" s="1114"/>
      <c r="O63" s="22"/>
      <c r="P63" s="295"/>
      <c r="Q63" s="295"/>
      <c r="R63" s="295"/>
      <c r="S63" s="295"/>
      <c r="T63" s="295"/>
      <c r="U63" s="295"/>
      <c r="V63" s="295"/>
      <c r="W63" s="314"/>
    </row>
    <row r="64" spans="2:23" ht="5.0999999999999996" customHeight="1" x14ac:dyDescent="0.2">
      <c r="B64" s="294"/>
      <c r="C64" s="270"/>
      <c r="E64" s="272"/>
      <c r="F64" s="443"/>
      <c r="G64" s="444"/>
      <c r="H64" s="444"/>
      <c r="I64" s="444"/>
      <c r="J64" s="444"/>
      <c r="K64" s="444"/>
      <c r="L64" s="444"/>
      <c r="M64" s="444"/>
      <c r="N64" s="445"/>
      <c r="O64" s="22"/>
      <c r="P64" s="295"/>
      <c r="Q64" s="295"/>
      <c r="R64" s="295"/>
      <c r="S64" s="295"/>
      <c r="T64" s="295"/>
      <c r="U64" s="295"/>
      <c r="V64" s="295"/>
      <c r="W64" s="314"/>
    </row>
    <row r="65" spans="1:23" ht="12.75" customHeight="1" x14ac:dyDescent="0.2">
      <c r="C65" s="270"/>
      <c r="D65" s="332"/>
      <c r="E65" s="137"/>
      <c r="F65" s="1026" t="str">
        <f>IF(M29=EUConst_Relevant,HYPERLINK("#" &amp; Q65,EUConst_MsgDescription),"")</f>
        <v/>
      </c>
      <c r="G65" s="1004"/>
      <c r="H65" s="1004"/>
      <c r="I65" s="1004"/>
      <c r="J65" s="1004"/>
      <c r="K65" s="1004"/>
      <c r="L65" s="1004"/>
      <c r="M65" s="1004"/>
      <c r="N65" s="1005"/>
      <c r="O65" s="22"/>
      <c r="P65" s="26" t="s">
        <v>481</v>
      </c>
      <c r="Q65" s="477" t="str">
        <f>"#"&amp;ADDRESS(ROW($C$10),COLUMN($C$10))</f>
        <v>#$C$10</v>
      </c>
      <c r="R65" s="295"/>
      <c r="S65" s="295"/>
      <c r="T65" s="295"/>
      <c r="U65" s="295"/>
      <c r="V65" s="295"/>
      <c r="W65" s="314"/>
    </row>
    <row r="66" spans="1:23" ht="5.0999999999999996" customHeight="1" x14ac:dyDescent="0.2">
      <c r="C66" s="270"/>
      <c r="D66" s="332"/>
      <c r="E66" s="28"/>
      <c r="F66" s="1069"/>
      <c r="G66" s="1069"/>
      <c r="H66" s="1069"/>
      <c r="I66" s="1069"/>
      <c r="J66" s="1069"/>
      <c r="K66" s="1069"/>
      <c r="L66" s="1069"/>
      <c r="M66" s="1069"/>
      <c r="N66" s="1070"/>
      <c r="O66" s="22"/>
      <c r="P66" s="301"/>
      <c r="Q66" s="295"/>
      <c r="R66" s="295"/>
      <c r="S66" s="295"/>
      <c r="T66" s="295"/>
      <c r="U66" s="295"/>
      <c r="V66" s="295"/>
      <c r="W66" s="314"/>
    </row>
    <row r="67" spans="1:23" s="299" customFormat="1" ht="50.1" customHeight="1" x14ac:dyDescent="0.2">
      <c r="A67" s="185"/>
      <c r="B67" s="14"/>
      <c r="C67" s="270"/>
      <c r="D67" s="28"/>
      <c r="E67" s="28"/>
      <c r="F67" s="994"/>
      <c r="G67" s="995"/>
      <c r="H67" s="995"/>
      <c r="I67" s="995"/>
      <c r="J67" s="995"/>
      <c r="K67" s="995"/>
      <c r="L67" s="995"/>
      <c r="M67" s="995"/>
      <c r="N67" s="996"/>
      <c r="O67" s="22"/>
      <c r="P67" s="305"/>
      <c r="Q67" s="306"/>
      <c r="R67" s="306"/>
      <c r="S67" s="295"/>
      <c r="T67" s="295"/>
      <c r="U67" s="295"/>
      <c r="V67" s="295"/>
      <c r="W67" s="314"/>
    </row>
    <row r="68" spans="1:23" ht="5.0999999999999996" customHeight="1" x14ac:dyDescent="0.2">
      <c r="C68" s="270"/>
      <c r="D68" s="332"/>
      <c r="N68" s="271"/>
      <c r="O68" s="22"/>
      <c r="P68" s="295"/>
      <c r="Q68" s="295"/>
      <c r="R68" s="295"/>
      <c r="S68" s="295"/>
      <c r="T68" s="295"/>
      <c r="U68" s="295"/>
      <c r="V68" s="295"/>
      <c r="W68" s="314"/>
    </row>
    <row r="69" spans="1:23" ht="12.75" customHeight="1" x14ac:dyDescent="0.2">
      <c r="C69" s="270"/>
      <c r="D69" s="332"/>
      <c r="E69" s="137" t="s">
        <v>911</v>
      </c>
      <c r="F69" s="998" t="str">
        <f>Translations!$B$210</f>
        <v>Reference to external files, if relevant</v>
      </c>
      <c r="G69" s="998"/>
      <c r="H69" s="998"/>
      <c r="I69" s="998"/>
      <c r="J69" s="998"/>
      <c r="K69" s="934"/>
      <c r="L69" s="934"/>
      <c r="M69" s="934"/>
      <c r="N69" s="934"/>
      <c r="O69" s="22"/>
      <c r="P69" s="295"/>
      <c r="Q69" s="295"/>
      <c r="R69" s="295"/>
      <c r="S69" s="295"/>
      <c r="T69" s="295"/>
      <c r="U69" s="295"/>
      <c r="V69" s="295"/>
      <c r="W69" s="446" t="s">
        <v>457</v>
      </c>
    </row>
    <row r="70" spans="1:23" ht="5.0999999999999996" customHeight="1" thickBot="1" x14ac:dyDescent="0.25">
      <c r="C70" s="270"/>
      <c r="D70" s="332"/>
      <c r="N70" s="271"/>
      <c r="O70" s="22"/>
      <c r="P70" s="301"/>
      <c r="Q70" s="295"/>
      <c r="R70" s="295"/>
      <c r="S70" s="295"/>
      <c r="T70" s="295"/>
      <c r="U70" s="295"/>
      <c r="V70" s="295"/>
      <c r="W70" s="295"/>
    </row>
    <row r="71" spans="1:23" ht="12.75" customHeight="1" x14ac:dyDescent="0.2">
      <c r="C71" s="270"/>
      <c r="D71" s="332" t="s">
        <v>153</v>
      </c>
      <c r="E71" s="982" t="str">
        <f>Translations!$B$258</f>
        <v>The hierarchical order has been followed?</v>
      </c>
      <c r="F71" s="982"/>
      <c r="G71" s="982"/>
      <c r="H71" s="983"/>
      <c r="I71" s="312"/>
      <c r="J71" s="319" t="str">
        <f>Translations!$B$259</f>
        <v xml:space="preserve"> If not, why?</v>
      </c>
      <c r="K71" s="977"/>
      <c r="L71" s="978"/>
      <c r="M71" s="978"/>
      <c r="N71" s="984"/>
      <c r="O71" s="22"/>
      <c r="P71" s="301"/>
      <c r="Q71" s="295"/>
      <c r="R71" s="295"/>
      <c r="S71" s="295"/>
      <c r="T71" s="295"/>
      <c r="U71" s="295"/>
      <c r="V71" s="295"/>
      <c r="W71" s="470" t="b">
        <f>AND(I71&lt;&gt;"",I71=TRUE)</f>
        <v>0</v>
      </c>
    </row>
    <row r="72" spans="1:23" ht="25.5" customHeight="1" x14ac:dyDescent="0.2">
      <c r="C72" s="270"/>
      <c r="E72" s="920" t="str">
        <f>Translations!$B$260</f>
        <v>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v>
      </c>
      <c r="F72" s="921"/>
      <c r="G72" s="921"/>
      <c r="H72" s="921"/>
      <c r="I72" s="921"/>
      <c r="J72" s="921"/>
      <c r="K72" s="921"/>
      <c r="L72" s="921"/>
      <c r="M72" s="921"/>
      <c r="N72" s="1081"/>
      <c r="O72" s="22"/>
      <c r="P72" s="295"/>
      <c r="Q72" s="295"/>
      <c r="R72" s="295"/>
      <c r="S72" s="295"/>
      <c r="T72" s="295"/>
      <c r="U72" s="295"/>
      <c r="V72" s="295"/>
      <c r="W72" s="468"/>
    </row>
    <row r="73" spans="1:23" ht="12.75" customHeight="1" x14ac:dyDescent="0.2">
      <c r="C73" s="270"/>
      <c r="D73" s="386"/>
      <c r="E73" s="272" t="s">
        <v>303</v>
      </c>
      <c r="F73" s="954" t="str">
        <f>Translations!$B$261</f>
        <v>Uncertainty assessment: other data sources lead to lower uncertainty according to the simplified uncertainty assessment pursuant to Article 7(2) of the FAR.</v>
      </c>
      <c r="G73" s="954"/>
      <c r="H73" s="954"/>
      <c r="I73" s="954"/>
      <c r="J73" s="954"/>
      <c r="K73" s="954"/>
      <c r="L73" s="954"/>
      <c r="M73" s="954"/>
      <c r="N73" s="1119"/>
      <c r="O73" s="22"/>
      <c r="P73" s="295"/>
      <c r="Q73" s="295"/>
      <c r="R73" s="295"/>
      <c r="S73" s="295"/>
      <c r="T73" s="295"/>
      <c r="U73" s="295"/>
      <c r="V73" s="295"/>
      <c r="W73" s="466"/>
    </row>
    <row r="74" spans="1:23" ht="12.75" customHeight="1" x14ac:dyDescent="0.2">
      <c r="C74" s="270"/>
      <c r="D74" s="386"/>
      <c r="E74" s="272" t="s">
        <v>303</v>
      </c>
      <c r="F74" s="954" t="str">
        <f>Translations!$B$262</f>
        <v>Technical infeasibility: the use of better data sources is technical infeasible.</v>
      </c>
      <c r="G74" s="966"/>
      <c r="H74" s="966"/>
      <c r="I74" s="966"/>
      <c r="J74" s="966"/>
      <c r="K74" s="966"/>
      <c r="L74" s="966"/>
      <c r="M74" s="966"/>
      <c r="N74" s="1114"/>
      <c r="O74" s="22"/>
      <c r="P74" s="295"/>
      <c r="Q74" s="295"/>
      <c r="R74" s="295"/>
      <c r="S74" s="295"/>
      <c r="T74" s="295"/>
      <c r="U74" s="295"/>
      <c r="V74" s="295"/>
      <c r="W74" s="466"/>
    </row>
    <row r="75" spans="1:23" ht="12.75" customHeight="1" x14ac:dyDescent="0.2">
      <c r="C75" s="270"/>
      <c r="D75" s="386"/>
      <c r="E75" s="272" t="s">
        <v>303</v>
      </c>
      <c r="F75" s="954" t="str">
        <f>Translations!$B$263</f>
        <v>Unreasonable costs: the use of better data sources would incur unreasonable costs.</v>
      </c>
      <c r="G75" s="966"/>
      <c r="H75" s="966"/>
      <c r="I75" s="966"/>
      <c r="J75" s="966"/>
      <c r="K75" s="966"/>
      <c r="L75" s="966"/>
      <c r="M75" s="966"/>
      <c r="N75" s="1114"/>
      <c r="O75" s="22"/>
      <c r="P75" s="295"/>
      <c r="Q75" s="295"/>
      <c r="R75" s="295"/>
      <c r="S75" s="295"/>
      <c r="T75" s="295"/>
      <c r="U75" s="295"/>
      <c r="V75" s="295"/>
      <c r="W75" s="466"/>
    </row>
    <row r="76" spans="1:23" ht="5.0999999999999996" customHeight="1" x14ac:dyDescent="0.2">
      <c r="C76" s="270"/>
      <c r="E76" s="336"/>
      <c r="F76" s="336"/>
      <c r="G76" s="336"/>
      <c r="H76" s="336"/>
      <c r="I76" s="336"/>
      <c r="J76" s="336"/>
      <c r="K76" s="336"/>
      <c r="L76" s="336"/>
      <c r="M76" s="336"/>
      <c r="N76" s="338"/>
      <c r="O76" s="22"/>
      <c r="P76" s="301"/>
      <c r="Q76" s="295"/>
      <c r="R76" s="295"/>
      <c r="S76" s="295"/>
      <c r="T76" s="295"/>
      <c r="U76" s="295"/>
      <c r="V76" s="295"/>
      <c r="W76" s="466"/>
    </row>
    <row r="77" spans="1:23" ht="12.75" customHeight="1" x14ac:dyDescent="0.2">
      <c r="C77" s="270"/>
      <c r="D77" s="14"/>
      <c r="E77" s="14"/>
      <c r="F77" s="993" t="str">
        <f>Translations!$B$264</f>
        <v>Further details on any deviation from the hierarchy</v>
      </c>
      <c r="G77" s="993"/>
      <c r="H77" s="993"/>
      <c r="I77" s="993"/>
      <c r="J77" s="993"/>
      <c r="K77" s="993"/>
      <c r="L77" s="993"/>
      <c r="M77" s="993"/>
      <c r="N77" s="1071"/>
      <c r="O77" s="22"/>
      <c r="P77" s="301"/>
      <c r="Q77" s="295"/>
      <c r="R77" s="295"/>
      <c r="S77" s="295"/>
      <c r="T77" s="295"/>
      <c r="U77" s="295"/>
      <c r="V77" s="295"/>
      <c r="W77" s="466"/>
    </row>
    <row r="78" spans="1:23" ht="25.5" customHeight="1" thickBot="1" x14ac:dyDescent="0.25">
      <c r="C78" s="270"/>
      <c r="D78" s="14"/>
      <c r="E78" s="14"/>
      <c r="F78" s="1073"/>
      <c r="G78" s="1074"/>
      <c r="H78" s="1074"/>
      <c r="I78" s="1074"/>
      <c r="J78" s="1074"/>
      <c r="K78" s="1074"/>
      <c r="L78" s="1074"/>
      <c r="M78" s="1074"/>
      <c r="N78" s="1075"/>
      <c r="O78" s="22"/>
      <c r="P78" s="301"/>
      <c r="Q78" s="295"/>
      <c r="R78" s="295"/>
      <c r="S78" s="295"/>
      <c r="T78" s="295"/>
      <c r="U78" s="295"/>
      <c r="V78" s="295"/>
      <c r="W78" s="321" t="b">
        <f>W71</f>
        <v>0</v>
      </c>
    </row>
    <row r="79" spans="1:23" ht="5.0999999999999996" customHeight="1" x14ac:dyDescent="0.2">
      <c r="C79" s="270"/>
      <c r="D79" s="332"/>
      <c r="N79" s="271"/>
      <c r="O79" s="22"/>
      <c r="P79" s="295"/>
      <c r="Q79" s="295"/>
      <c r="R79" s="295"/>
      <c r="S79" s="295"/>
      <c r="T79" s="295"/>
      <c r="U79" s="295"/>
      <c r="V79" s="295"/>
      <c r="W79" s="314"/>
    </row>
    <row r="80" spans="1:23" ht="12.75" customHeight="1" x14ac:dyDescent="0.2">
      <c r="C80" s="270"/>
      <c r="D80" s="29" t="s">
        <v>154</v>
      </c>
      <c r="E80" s="1076" t="str">
        <f>Translations!$B$316</f>
        <v>Description of the methodology for keeping track of the products produced</v>
      </c>
      <c r="F80" s="1076"/>
      <c r="G80" s="1076"/>
      <c r="H80" s="1076"/>
      <c r="I80" s="1076"/>
      <c r="J80" s="1076"/>
      <c r="K80" s="1076"/>
      <c r="L80" s="1076"/>
      <c r="M80" s="1076"/>
      <c r="N80" s="1077"/>
      <c r="O80" s="22"/>
      <c r="P80" s="295"/>
      <c r="Q80" s="295"/>
      <c r="R80" s="295"/>
      <c r="S80" s="295"/>
      <c r="T80" s="295"/>
      <c r="U80" s="295"/>
      <c r="V80" s="295"/>
      <c r="W80" s="314"/>
    </row>
    <row r="81" spans="2:23" ht="12.75" customHeight="1" x14ac:dyDescent="0.2">
      <c r="B81" s="294"/>
      <c r="C81" s="270"/>
      <c r="E81" s="920" t="str">
        <f>Translations!$B$391</f>
        <v>This should include the methodology on how relevant PRODCOM codes are tracked in accordance with sections 2.1(a) and chapter 9 of Annex VII (FAR).</v>
      </c>
      <c r="F81" s="921"/>
      <c r="G81" s="921"/>
      <c r="H81" s="921"/>
      <c r="I81" s="921"/>
      <c r="J81" s="921"/>
      <c r="K81" s="921"/>
      <c r="L81" s="921"/>
      <c r="M81" s="921"/>
      <c r="N81" s="1081"/>
      <c r="O81" s="22"/>
      <c r="P81" s="295"/>
      <c r="Q81" s="295"/>
      <c r="R81" s="295"/>
      <c r="S81" s="295"/>
      <c r="T81" s="295"/>
      <c r="U81" s="295"/>
      <c r="V81" s="295"/>
      <c r="W81" s="314"/>
    </row>
    <row r="82" spans="2:23" ht="12.75" customHeight="1" x14ac:dyDescent="0.2">
      <c r="B82" s="294"/>
      <c r="C82" s="270"/>
      <c r="E82" s="920" t="str">
        <f>Translations!$B$392</f>
        <v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v>
      </c>
      <c r="F82" s="921"/>
      <c r="G82" s="921"/>
      <c r="H82" s="921"/>
      <c r="I82" s="921"/>
      <c r="J82" s="921"/>
      <c r="K82" s="921"/>
      <c r="L82" s="921"/>
      <c r="M82" s="921"/>
      <c r="N82" s="1081"/>
      <c r="O82" s="22"/>
      <c r="P82" s="295"/>
      <c r="Q82" s="295"/>
      <c r="R82" s="295"/>
      <c r="S82" s="295"/>
      <c r="T82" s="295"/>
      <c r="U82" s="295"/>
      <c r="V82" s="295"/>
      <c r="W82" s="314"/>
    </row>
    <row r="83" spans="2:23" ht="12.75" customHeight="1" x14ac:dyDescent="0.2">
      <c r="B83" s="294"/>
      <c r="C83" s="270"/>
      <c r="E83" s="920" t="str">
        <f>Translations!$B$393</f>
        <v>If you have exported measurable heat for district heating, please describe how you have determined the respective amounts.</v>
      </c>
      <c r="F83" s="921"/>
      <c r="G83" s="921"/>
      <c r="H83" s="921"/>
      <c r="I83" s="921"/>
      <c r="J83" s="921"/>
      <c r="K83" s="921"/>
      <c r="L83" s="921"/>
      <c r="M83" s="921"/>
      <c r="N83" s="1081"/>
      <c r="O83" s="22"/>
      <c r="P83" s="295"/>
      <c r="Q83" s="295"/>
      <c r="R83" s="295"/>
      <c r="S83" s="295"/>
      <c r="T83" s="295"/>
      <c r="U83" s="295"/>
      <c r="V83" s="295"/>
      <c r="W83" s="314"/>
    </row>
    <row r="84" spans="2:23" ht="5.0999999999999996" customHeight="1" x14ac:dyDescent="0.2">
      <c r="B84" s="294"/>
      <c r="C84" s="270"/>
      <c r="E84" s="272"/>
      <c r="F84" s="393"/>
      <c r="G84" s="394"/>
      <c r="H84" s="394"/>
      <c r="I84" s="394"/>
      <c r="J84" s="394"/>
      <c r="K84" s="394"/>
      <c r="L84" s="394"/>
      <c r="M84" s="394"/>
      <c r="N84" s="396"/>
      <c r="O84" s="22"/>
      <c r="P84" s="295"/>
      <c r="Q84" s="295"/>
      <c r="R84" s="295"/>
      <c r="S84" s="295"/>
      <c r="T84" s="295"/>
      <c r="U84" s="295"/>
      <c r="V84" s="295"/>
      <c r="W84" s="314"/>
    </row>
    <row r="85" spans="2:23" ht="12.75" customHeight="1" x14ac:dyDescent="0.2">
      <c r="B85" s="294"/>
      <c r="C85" s="270"/>
      <c r="D85" s="391"/>
      <c r="E85" s="137"/>
      <c r="F85" s="1026" t="str">
        <f>IF(M29=EUConst_Relevant,HYPERLINK("#" &amp; Q85,EUConst_MsgDescription),"")</f>
        <v/>
      </c>
      <c r="G85" s="1004"/>
      <c r="H85" s="1004"/>
      <c r="I85" s="1004"/>
      <c r="J85" s="1004"/>
      <c r="K85" s="1004"/>
      <c r="L85" s="1004"/>
      <c r="M85" s="1004"/>
      <c r="N85" s="1005"/>
      <c r="O85" s="22"/>
      <c r="P85" s="26" t="s">
        <v>481</v>
      </c>
      <c r="Q85" s="477" t="str">
        <f>"#"&amp;ADDRESS(ROW($C$10),COLUMN($C$10))</f>
        <v>#$C$10</v>
      </c>
      <c r="R85" s="295"/>
      <c r="S85" s="295"/>
      <c r="T85" s="295"/>
      <c r="U85" s="295"/>
      <c r="V85" s="295"/>
      <c r="W85" s="314"/>
    </row>
    <row r="86" spans="2:23" ht="5.0999999999999996" customHeight="1" x14ac:dyDescent="0.2">
      <c r="B86" s="294"/>
      <c r="C86" s="270"/>
      <c r="D86" s="391"/>
      <c r="E86" s="28"/>
      <c r="F86" s="1069"/>
      <c r="G86" s="1069"/>
      <c r="H86" s="1069"/>
      <c r="I86" s="1069"/>
      <c r="J86" s="1069"/>
      <c r="K86" s="1069"/>
      <c r="L86" s="1069"/>
      <c r="M86" s="1069"/>
      <c r="N86" s="1070"/>
      <c r="O86" s="22"/>
      <c r="P86" s="301"/>
      <c r="Q86" s="295"/>
      <c r="R86" s="295"/>
      <c r="S86" s="295"/>
      <c r="T86" s="295"/>
      <c r="U86" s="295"/>
      <c r="V86" s="295"/>
      <c r="W86" s="314"/>
    </row>
    <row r="87" spans="2:23" ht="50.1" customHeight="1" x14ac:dyDescent="0.2">
      <c r="B87" s="294"/>
      <c r="C87" s="270"/>
      <c r="D87" s="332"/>
      <c r="E87" s="317"/>
      <c r="F87" s="977"/>
      <c r="G87" s="978"/>
      <c r="H87" s="978"/>
      <c r="I87" s="978"/>
      <c r="J87" s="978"/>
      <c r="K87" s="978"/>
      <c r="L87" s="978"/>
      <c r="M87" s="978"/>
      <c r="N87" s="984"/>
      <c r="O87" s="22"/>
      <c r="P87" s="295"/>
      <c r="Q87" s="295"/>
      <c r="R87" s="295"/>
      <c r="S87" s="295"/>
      <c r="T87" s="295"/>
      <c r="U87" s="295"/>
      <c r="V87" s="295"/>
      <c r="W87" s="314"/>
    </row>
    <row r="88" spans="2:23" ht="5.0999999999999996" customHeight="1" x14ac:dyDescent="0.2">
      <c r="B88" s="294"/>
      <c r="C88" s="447"/>
      <c r="D88" s="449"/>
      <c r="E88" s="454"/>
      <c r="F88" s="455"/>
      <c r="G88" s="455"/>
      <c r="H88" s="455"/>
      <c r="I88" s="455"/>
      <c r="J88" s="455"/>
      <c r="K88" s="455"/>
      <c r="L88" s="455"/>
      <c r="M88" s="455"/>
      <c r="N88" s="456"/>
      <c r="O88" s="22"/>
      <c r="P88" s="301"/>
      <c r="Q88" s="295"/>
      <c r="R88" s="306"/>
      <c r="S88" s="295"/>
      <c r="T88" s="295"/>
      <c r="U88" s="295"/>
      <c r="V88" s="295"/>
      <c r="W88" s="314"/>
    </row>
    <row r="89" spans="2:23" ht="12.75" customHeight="1" x14ac:dyDescent="0.2">
      <c r="B89" s="294"/>
      <c r="C89" s="457"/>
      <c r="D89" s="458"/>
      <c r="E89" s="458"/>
      <c r="F89" s="458"/>
      <c r="G89" s="458"/>
      <c r="H89" s="458"/>
      <c r="I89" s="458"/>
      <c r="J89" s="458"/>
      <c r="K89" s="458"/>
      <c r="L89" s="458"/>
      <c r="M89" s="458"/>
      <c r="N89" s="459"/>
      <c r="O89" s="22"/>
      <c r="P89" s="295"/>
      <c r="Q89" s="295"/>
      <c r="R89" s="295"/>
      <c r="S89" s="295"/>
      <c r="T89" s="295"/>
      <c r="U89" s="295"/>
      <c r="V89" s="295"/>
      <c r="W89" s="314"/>
    </row>
    <row r="90" spans="2:23" ht="15" customHeight="1" x14ac:dyDescent="0.2">
      <c r="B90" s="294"/>
      <c r="C90" s="403"/>
      <c r="D90" s="1064" t="str">
        <f>Translations!$B$329</f>
        <v>Data required for the determination of the benchmark improvement rate pursuant to Article 10a(2) of the Directive</v>
      </c>
      <c r="E90" s="1065"/>
      <c r="F90" s="1065"/>
      <c r="G90" s="1065"/>
      <c r="H90" s="1065"/>
      <c r="I90" s="1065"/>
      <c r="J90" s="1065"/>
      <c r="K90" s="1065"/>
      <c r="L90" s="1065"/>
      <c r="M90" s="1065"/>
      <c r="N90" s="1066"/>
      <c r="O90" s="22"/>
      <c r="P90" s="295"/>
      <c r="Q90" s="295"/>
      <c r="R90" s="295"/>
      <c r="S90" s="295"/>
      <c r="T90" s="295"/>
      <c r="U90" s="295"/>
      <c r="V90" s="295"/>
      <c r="W90" s="314"/>
    </row>
    <row r="91" spans="2:23" ht="5.0999999999999996" customHeight="1" x14ac:dyDescent="0.2">
      <c r="B91" s="294"/>
      <c r="C91" s="403"/>
      <c r="D91" s="404"/>
      <c r="E91" s="404"/>
      <c r="F91" s="404"/>
      <c r="G91" s="404"/>
      <c r="H91" s="404"/>
      <c r="I91" s="404"/>
      <c r="J91" s="404"/>
      <c r="K91" s="404"/>
      <c r="L91" s="404"/>
      <c r="M91" s="404"/>
      <c r="N91" s="405"/>
      <c r="O91" s="22"/>
      <c r="P91" s="295"/>
      <c r="Q91" s="295"/>
      <c r="R91" s="295"/>
      <c r="S91" s="295"/>
      <c r="T91" s="295"/>
      <c r="U91" s="295"/>
      <c r="V91" s="295"/>
      <c r="W91" s="314"/>
    </row>
    <row r="92" spans="2:23" ht="12.75" customHeight="1" x14ac:dyDescent="0.2">
      <c r="B92" s="294"/>
      <c r="C92" s="403"/>
      <c r="D92" s="406" t="s">
        <v>148</v>
      </c>
      <c r="E92" s="1067" t="str">
        <f>Translations!$B$330</f>
        <v>Directly attributable emissions</v>
      </c>
      <c r="F92" s="1067"/>
      <c r="G92" s="1067"/>
      <c r="H92" s="1067"/>
      <c r="I92" s="1067"/>
      <c r="J92" s="1067"/>
      <c r="K92" s="1067"/>
      <c r="L92" s="1067"/>
      <c r="M92" s="1067"/>
      <c r="N92" s="1068"/>
      <c r="O92" s="22"/>
      <c r="P92" s="295"/>
      <c r="Q92" s="295"/>
      <c r="R92" s="295"/>
      <c r="S92" s="295"/>
      <c r="T92" s="295"/>
      <c r="U92" s="295"/>
      <c r="V92" s="295"/>
      <c r="W92" s="314"/>
    </row>
    <row r="93" spans="2:23" ht="12.75" customHeight="1" x14ac:dyDescent="0.2">
      <c r="B93" s="294"/>
      <c r="C93" s="403"/>
      <c r="D93" s="407"/>
      <c r="E93" s="1111" t="str">
        <f>Translations!$B$394</f>
        <v>For the specific purpose of the NIMs data collection, this section should cover all data provided in section G.(c) in the "baseline data collection" template.</v>
      </c>
      <c r="F93" s="1112"/>
      <c r="G93" s="1112"/>
      <c r="H93" s="1112"/>
      <c r="I93" s="1112"/>
      <c r="J93" s="1112"/>
      <c r="K93" s="1112"/>
      <c r="L93" s="1112"/>
      <c r="M93" s="1112"/>
      <c r="N93" s="1113"/>
      <c r="O93" s="22"/>
      <c r="P93" s="301"/>
      <c r="Q93" s="295"/>
      <c r="R93" s="295"/>
      <c r="S93" s="295"/>
      <c r="T93" s="21"/>
      <c r="U93" s="295"/>
      <c r="V93" s="295"/>
      <c r="W93" s="314"/>
    </row>
    <row r="94" spans="2:23" ht="25.5" customHeight="1" x14ac:dyDescent="0.2">
      <c r="B94" s="294"/>
      <c r="C94" s="403"/>
      <c r="D94" s="404"/>
      <c r="E94" s="1016" t="str">
        <f>Translations!$B$395</f>
        <v>Please describe here how the emissions of source streams and emissions sources are attributed to this sub-installation in accordance with the provisions set out in section 10.1.1 of Annex VII of the FAR, taking into consideration the following exemptions:</v>
      </c>
      <c r="F94" s="1016"/>
      <c r="G94" s="1016"/>
      <c r="H94" s="1016"/>
      <c r="I94" s="1016"/>
      <c r="J94" s="1016"/>
      <c r="K94" s="1016"/>
      <c r="L94" s="1016"/>
      <c r="M94" s="1016"/>
      <c r="N94" s="1057"/>
      <c r="O94" s="22"/>
      <c r="P94" s="295"/>
      <c r="Q94" s="295"/>
      <c r="R94" s="295"/>
      <c r="S94" s="295"/>
      <c r="T94" s="295"/>
      <c r="U94" s="295"/>
      <c r="V94" s="295"/>
      <c r="W94" s="314"/>
    </row>
    <row r="95" spans="2:23" ht="12.75" customHeight="1" x14ac:dyDescent="0.2">
      <c r="B95" s="294"/>
      <c r="C95" s="403"/>
      <c r="D95" s="404"/>
      <c r="E95" s="408" t="s">
        <v>303</v>
      </c>
      <c r="F95" s="1016" t="str">
        <f>Translations!$B$396</f>
        <v xml:space="preserve">Measurable heat: where the heat is exclusively produced for this sub-installation, the emissions may be directly attributed here via the fuel’s emissions. </v>
      </c>
      <c r="G95" s="1016"/>
      <c r="H95" s="1016"/>
      <c r="I95" s="1016"/>
      <c r="J95" s="1016"/>
      <c r="K95" s="1016"/>
      <c r="L95" s="1016"/>
      <c r="M95" s="1016"/>
      <c r="N95" s="1057"/>
      <c r="O95" s="22"/>
      <c r="P95" s="295"/>
      <c r="Q95" s="295"/>
      <c r="R95" s="295"/>
      <c r="S95" s="295"/>
      <c r="T95" s="295"/>
      <c r="U95" s="295"/>
      <c r="V95" s="295"/>
      <c r="W95" s="314"/>
    </row>
    <row r="96" spans="2:23" ht="38.85" customHeight="1" x14ac:dyDescent="0.2">
      <c r="B96" s="294"/>
      <c r="C96" s="403"/>
      <c r="D96" s="404"/>
      <c r="E96" s="408"/>
      <c r="F96" s="1016" t="str">
        <f>Translations!$B$397</f>
        <v>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v>
      </c>
      <c r="G96" s="1016"/>
      <c r="H96" s="1016"/>
      <c r="I96" s="1016"/>
      <c r="J96" s="1016"/>
      <c r="K96" s="1016"/>
      <c r="L96" s="1016"/>
      <c r="M96" s="1016"/>
      <c r="N96" s="1057"/>
      <c r="O96" s="22"/>
      <c r="P96" s="295"/>
      <c r="Q96" s="295"/>
      <c r="R96" s="295"/>
      <c r="S96" s="295"/>
      <c r="T96" s="295"/>
      <c r="U96" s="295"/>
      <c r="V96" s="295"/>
      <c r="W96" s="314"/>
    </row>
    <row r="97" spans="2:23" ht="12.75" customHeight="1" x14ac:dyDescent="0.2">
      <c r="B97" s="294"/>
      <c r="C97" s="403"/>
      <c r="D97" s="404"/>
      <c r="E97" s="408"/>
      <c r="F97" s="1016" t="str">
        <f>Translations!$B$365</f>
        <v>If the heat is produced from CHPs, please describe how all parameters in chapter 8 of Annex VII of the FAR have been determined.</v>
      </c>
      <c r="G97" s="1016"/>
      <c r="H97" s="1016"/>
      <c r="I97" s="1016"/>
      <c r="J97" s="1016"/>
      <c r="K97" s="1016"/>
      <c r="L97" s="1016"/>
      <c r="M97" s="1016"/>
      <c r="N97" s="1057"/>
      <c r="O97" s="22"/>
      <c r="P97" s="295"/>
      <c r="Q97" s="295"/>
      <c r="R97" s="295"/>
      <c r="S97" s="295"/>
      <c r="T97" s="295"/>
      <c r="U97" s="295"/>
      <c r="V97" s="295"/>
      <c r="W97" s="314"/>
    </row>
    <row r="98" spans="2:23" ht="25.5" customHeight="1" x14ac:dyDescent="0.2">
      <c r="B98" s="294"/>
      <c r="C98" s="403"/>
      <c r="D98" s="404"/>
      <c r="E98" s="408" t="s">
        <v>303</v>
      </c>
      <c r="F98" s="1016" t="str">
        <f>Translations!$B$398</f>
        <v>emissions associated with measurable heat produced from waste gases imported from other installations or sub-installations and used in this sub-installation, should not be included here but under point (d) below.</v>
      </c>
      <c r="G98" s="1016"/>
      <c r="H98" s="1016"/>
      <c r="I98" s="1016"/>
      <c r="J98" s="1016"/>
      <c r="K98" s="1016"/>
      <c r="L98" s="1016"/>
      <c r="M98" s="1016"/>
      <c r="N98" s="1057"/>
      <c r="O98" s="22"/>
      <c r="P98" s="295"/>
      <c r="Q98" s="295"/>
      <c r="R98" s="295"/>
      <c r="S98" s="295"/>
      <c r="T98" s="295"/>
      <c r="U98" s="295"/>
      <c r="V98" s="295"/>
      <c r="W98" s="314"/>
    </row>
    <row r="99" spans="2:23" ht="5.0999999999999996" customHeight="1" x14ac:dyDescent="0.2">
      <c r="B99" s="294"/>
      <c r="C99" s="403"/>
      <c r="D99" s="404"/>
      <c r="E99" s="408"/>
      <c r="F99" s="409"/>
      <c r="G99" s="410"/>
      <c r="H99" s="410"/>
      <c r="I99" s="410"/>
      <c r="J99" s="410"/>
      <c r="K99" s="410"/>
      <c r="L99" s="410"/>
      <c r="M99" s="410"/>
      <c r="N99" s="411"/>
      <c r="O99" s="22"/>
      <c r="P99" s="295"/>
      <c r="Q99" s="295"/>
      <c r="R99" s="295"/>
      <c r="S99" s="295"/>
      <c r="T99" s="295"/>
      <c r="U99" s="295"/>
      <c r="V99" s="295"/>
      <c r="W99" s="314"/>
    </row>
    <row r="100" spans="2:23" ht="12.75" customHeight="1" x14ac:dyDescent="0.2">
      <c r="B100" s="294"/>
      <c r="C100" s="403"/>
      <c r="D100" s="407"/>
      <c r="E100" s="412"/>
      <c r="F100" s="1026" t="str">
        <f>IF(M29=EUConst_Relevant,HYPERLINK("#" &amp; Q100,EUConst_MsgDescription),"")</f>
        <v/>
      </c>
      <c r="G100" s="1004"/>
      <c r="H100" s="1004"/>
      <c r="I100" s="1004"/>
      <c r="J100" s="1004"/>
      <c r="K100" s="1004"/>
      <c r="L100" s="1004"/>
      <c r="M100" s="1004"/>
      <c r="N100" s="1005"/>
      <c r="O100" s="22"/>
      <c r="P100" s="26" t="s">
        <v>481</v>
      </c>
      <c r="Q100" s="477" t="str">
        <f>"#"&amp;ADDRESS(ROW($C$10),COLUMN($C$10))</f>
        <v>#$C$10</v>
      </c>
      <c r="R100" s="295"/>
      <c r="S100" s="295"/>
      <c r="T100" s="295"/>
      <c r="U100" s="295"/>
      <c r="V100" s="295"/>
      <c r="W100" s="314"/>
    </row>
    <row r="101" spans="2:23" ht="5.0999999999999996" customHeight="1" x14ac:dyDescent="0.2">
      <c r="B101" s="294"/>
      <c r="C101" s="403"/>
      <c r="D101" s="407"/>
      <c r="E101" s="413"/>
      <c r="F101" s="1027"/>
      <c r="G101" s="1027"/>
      <c r="H101" s="1027"/>
      <c r="I101" s="1027"/>
      <c r="J101" s="1027"/>
      <c r="K101" s="1027"/>
      <c r="L101" s="1027"/>
      <c r="M101" s="1027"/>
      <c r="N101" s="1028"/>
      <c r="O101" s="22"/>
      <c r="P101" s="301"/>
      <c r="Q101" s="295"/>
      <c r="R101" s="295"/>
      <c r="S101" s="295"/>
      <c r="T101" s="295"/>
      <c r="U101" s="295"/>
      <c r="V101" s="295"/>
      <c r="W101" s="314"/>
    </row>
    <row r="102" spans="2:23" ht="50.1" customHeight="1" x14ac:dyDescent="0.2">
      <c r="B102" s="294"/>
      <c r="C102" s="403"/>
      <c r="D102" s="404"/>
      <c r="E102" s="404"/>
      <c r="F102" s="1006"/>
      <c r="G102" s="1007"/>
      <c r="H102" s="1007"/>
      <c r="I102" s="1007"/>
      <c r="J102" s="1007"/>
      <c r="K102" s="1007"/>
      <c r="L102" s="1007"/>
      <c r="M102" s="1007"/>
      <c r="N102" s="1008"/>
      <c r="O102" s="22"/>
      <c r="P102" s="295"/>
      <c r="Q102" s="295"/>
      <c r="R102" s="295"/>
      <c r="S102" s="295"/>
      <c r="T102" s="295"/>
      <c r="U102" s="295"/>
      <c r="V102" s="295"/>
      <c r="W102" s="314"/>
    </row>
    <row r="103" spans="2:23" ht="5.0999999999999996" customHeight="1" x14ac:dyDescent="0.2">
      <c r="B103" s="294"/>
      <c r="C103" s="403"/>
      <c r="D103" s="404"/>
      <c r="E103" s="404"/>
      <c r="F103" s="404"/>
      <c r="G103" s="404"/>
      <c r="H103" s="404"/>
      <c r="I103" s="404"/>
      <c r="J103" s="404"/>
      <c r="K103" s="404"/>
      <c r="L103" s="404"/>
      <c r="M103" s="404"/>
      <c r="N103" s="405"/>
      <c r="O103" s="22"/>
      <c r="P103" s="295"/>
      <c r="Q103" s="295"/>
      <c r="R103" s="295"/>
      <c r="S103" s="295"/>
      <c r="T103" s="295"/>
      <c r="U103" s="295"/>
      <c r="V103" s="295"/>
      <c r="W103" s="314"/>
    </row>
    <row r="104" spans="2:23" ht="12.75" customHeight="1" x14ac:dyDescent="0.2">
      <c r="B104" s="294"/>
      <c r="C104" s="403"/>
      <c r="D104" s="404"/>
      <c r="E104" s="404"/>
      <c r="F104" s="1029" t="str">
        <f>Translations!$B$210</f>
        <v>Reference to external files, if relevant</v>
      </c>
      <c r="G104" s="1029"/>
      <c r="H104" s="1029"/>
      <c r="I104" s="1029"/>
      <c r="J104" s="1029"/>
      <c r="K104" s="934"/>
      <c r="L104" s="934"/>
      <c r="M104" s="934"/>
      <c r="N104" s="934"/>
      <c r="O104" s="22"/>
      <c r="P104" s="295"/>
      <c r="Q104" s="295"/>
      <c r="R104" s="295"/>
      <c r="S104" s="295"/>
      <c r="T104" s="295"/>
      <c r="U104" s="295"/>
      <c r="V104" s="295"/>
      <c r="W104" s="314"/>
    </row>
    <row r="105" spans="2:23" ht="5.0999999999999996" customHeight="1" x14ac:dyDescent="0.2">
      <c r="B105" s="294"/>
      <c r="C105" s="403"/>
      <c r="D105" s="407"/>
      <c r="E105" s="404"/>
      <c r="F105" s="404"/>
      <c r="G105" s="404"/>
      <c r="H105" s="404"/>
      <c r="I105" s="404"/>
      <c r="J105" s="404"/>
      <c r="K105" s="404"/>
      <c r="L105" s="404"/>
      <c r="M105" s="404"/>
      <c r="N105" s="405"/>
      <c r="O105" s="22"/>
      <c r="P105" s="295"/>
      <c r="Q105" s="295"/>
      <c r="R105" s="295"/>
      <c r="S105" s="295"/>
      <c r="T105" s="295"/>
      <c r="U105" s="295"/>
      <c r="V105" s="295"/>
      <c r="W105" s="314"/>
    </row>
    <row r="106" spans="2:23" ht="5.0999999999999996" customHeight="1" x14ac:dyDescent="0.2">
      <c r="B106" s="294"/>
      <c r="C106" s="400"/>
      <c r="D106" s="416"/>
      <c r="E106" s="401"/>
      <c r="F106" s="401"/>
      <c r="G106" s="401"/>
      <c r="H106" s="401"/>
      <c r="I106" s="401"/>
      <c r="J106" s="401"/>
      <c r="K106" s="401"/>
      <c r="L106" s="401"/>
      <c r="M106" s="401"/>
      <c r="N106" s="402"/>
      <c r="O106" s="22"/>
      <c r="P106" s="295"/>
      <c r="Q106" s="295"/>
      <c r="R106" s="295"/>
      <c r="S106" s="295"/>
      <c r="T106" s="295"/>
      <c r="U106" s="295"/>
      <c r="V106" s="295"/>
      <c r="W106" s="314"/>
    </row>
    <row r="107" spans="2:23" ht="12.75" customHeight="1" x14ac:dyDescent="0.2">
      <c r="B107" s="294"/>
      <c r="C107" s="403"/>
      <c r="D107" s="406" t="s">
        <v>149</v>
      </c>
      <c r="E107" s="1045" t="str">
        <f>Translations!$B$347</f>
        <v>Fuel input to this sub-installation and relevant emission factor</v>
      </c>
      <c r="F107" s="1045"/>
      <c r="G107" s="1045"/>
      <c r="H107" s="1045"/>
      <c r="I107" s="1045"/>
      <c r="J107" s="1045"/>
      <c r="K107" s="1045"/>
      <c r="L107" s="1045"/>
      <c r="M107" s="1045"/>
      <c r="N107" s="1046"/>
      <c r="O107" s="22"/>
      <c r="P107" s="295"/>
      <c r="Q107" s="295"/>
      <c r="R107" s="295"/>
      <c r="S107" s="295"/>
      <c r="T107" s="295"/>
      <c r="U107" s="295"/>
      <c r="V107" s="295"/>
      <c r="W107" s="314"/>
    </row>
    <row r="108" spans="2:23" ht="12.75" customHeight="1" x14ac:dyDescent="0.2">
      <c r="B108" s="294"/>
      <c r="C108" s="403"/>
      <c r="D108" s="404"/>
      <c r="E108" s="1111" t="str">
        <f>Translations!$B$399</f>
        <v>For the specific purpose of the NIMs data collection, this section should cover all data provided in section G.(d) in the "baseline data collection" template.</v>
      </c>
      <c r="F108" s="1112"/>
      <c r="G108" s="1112"/>
      <c r="H108" s="1112"/>
      <c r="I108" s="1112"/>
      <c r="J108" s="1112"/>
      <c r="K108" s="1112"/>
      <c r="L108" s="1112"/>
      <c r="M108" s="1112"/>
      <c r="N108" s="1113"/>
      <c r="O108" s="22"/>
      <c r="P108" s="295"/>
      <c r="Q108" s="295"/>
      <c r="R108" s="295"/>
      <c r="S108" s="295"/>
      <c r="T108" s="295"/>
      <c r="U108" s="295"/>
      <c r="V108" s="295"/>
      <c r="W108" s="314"/>
    </row>
    <row r="109" spans="2:23" ht="12.75" customHeight="1" x14ac:dyDescent="0.2">
      <c r="B109" s="294"/>
      <c r="C109" s="403"/>
      <c r="D109" s="407" t="s">
        <v>152</v>
      </c>
      <c r="E109" s="1047" t="str">
        <f>Translations!$B$249</f>
        <v>Information on the methodology applied</v>
      </c>
      <c r="F109" s="1047"/>
      <c r="G109" s="1047"/>
      <c r="H109" s="1047"/>
      <c r="I109" s="1047"/>
      <c r="J109" s="1047"/>
      <c r="K109" s="1047"/>
      <c r="L109" s="1047"/>
      <c r="M109" s="1047"/>
      <c r="N109" s="1049"/>
      <c r="O109" s="22"/>
      <c r="P109" s="301"/>
      <c r="Q109" s="295"/>
      <c r="R109" s="295"/>
      <c r="S109" s="295"/>
      <c r="T109" s="295"/>
      <c r="U109" s="295"/>
      <c r="V109" s="295"/>
      <c r="W109" s="314"/>
    </row>
    <row r="110" spans="2:23" ht="12.75" customHeight="1" x14ac:dyDescent="0.2">
      <c r="B110" s="294"/>
      <c r="C110" s="403"/>
      <c r="D110" s="407"/>
      <c r="E110" s="1016" t="str">
        <f>Translations!$B$250</f>
        <v>Please select below:</v>
      </c>
      <c r="F110" s="1017"/>
      <c r="G110" s="1017"/>
      <c r="H110" s="1017"/>
      <c r="I110" s="1017"/>
      <c r="J110" s="1017"/>
      <c r="K110" s="1017"/>
      <c r="L110" s="1017"/>
      <c r="M110" s="1017"/>
      <c r="N110" s="1018"/>
      <c r="O110" s="22"/>
      <c r="P110" s="295"/>
      <c r="Q110" s="295"/>
      <c r="R110" s="295"/>
      <c r="S110" s="295"/>
      <c r="T110" s="295"/>
      <c r="U110" s="295"/>
      <c r="V110" s="295"/>
      <c r="W110" s="314"/>
    </row>
    <row r="111" spans="2:23" ht="12.75" customHeight="1" x14ac:dyDescent="0.2">
      <c r="B111" s="294"/>
      <c r="C111" s="403"/>
      <c r="D111" s="407"/>
      <c r="E111" s="408" t="s">
        <v>303</v>
      </c>
      <c r="F111" s="1016" t="str">
        <f>Translations!$B$349</f>
        <v>the data source used for the quantification of the fuel input pursuant to section 4.4 of Annex VII of the FAR.</v>
      </c>
      <c r="G111" s="1107"/>
      <c r="H111" s="1107"/>
      <c r="I111" s="1107"/>
      <c r="J111" s="1107"/>
      <c r="K111" s="1107"/>
      <c r="L111" s="1107"/>
      <c r="M111" s="1107"/>
      <c r="N111" s="1108"/>
      <c r="O111" s="22"/>
      <c r="P111" s="295"/>
      <c r="Q111" s="295"/>
      <c r="R111" s="295"/>
      <c r="S111" s="295"/>
      <c r="T111" s="295"/>
      <c r="U111" s="295"/>
      <c r="V111" s="295"/>
      <c r="W111" s="314"/>
    </row>
    <row r="112" spans="2:23" ht="12.75" customHeight="1" x14ac:dyDescent="0.2">
      <c r="B112" s="294"/>
      <c r="C112" s="403"/>
      <c r="D112" s="407"/>
      <c r="E112" s="408"/>
      <c r="F112" s="1016" t="str">
        <f>Translations!$B$350</f>
        <v>The term "fuel" should be understood as any source stream in accordance with the M&amp;R Regulation that is combustible and for which a net calorific value can be determined.</v>
      </c>
      <c r="G112" s="1107"/>
      <c r="H112" s="1107"/>
      <c r="I112" s="1107"/>
      <c r="J112" s="1107"/>
      <c r="K112" s="1107"/>
      <c r="L112" s="1107"/>
      <c r="M112" s="1107"/>
      <c r="N112" s="1108"/>
      <c r="O112" s="22"/>
      <c r="P112" s="295"/>
      <c r="Q112" s="295"/>
      <c r="R112" s="295"/>
      <c r="S112" s="295"/>
      <c r="T112" s="295"/>
      <c r="U112" s="295"/>
      <c r="V112" s="295"/>
      <c r="W112" s="314"/>
    </row>
    <row r="113" spans="2:23" ht="12.75" customHeight="1" x14ac:dyDescent="0.2">
      <c r="B113" s="294"/>
      <c r="C113" s="403"/>
      <c r="D113" s="407"/>
      <c r="E113" s="408" t="s">
        <v>303</v>
      </c>
      <c r="F113" s="1016" t="str">
        <f>Translations!$B$400</f>
        <v>the method used for the determination of net calorific values and emission factors pursuant section 4.6 of Annex VII of the FAR.</v>
      </c>
      <c r="G113" s="1107"/>
      <c r="H113" s="1107"/>
      <c r="I113" s="1107"/>
      <c r="J113" s="1107"/>
      <c r="K113" s="1107"/>
      <c r="L113" s="1107"/>
      <c r="M113" s="1107"/>
      <c r="N113" s="1108"/>
      <c r="O113" s="22"/>
      <c r="P113" s="295"/>
      <c r="Q113" s="295"/>
      <c r="R113" s="295"/>
      <c r="S113" s="295"/>
      <c r="T113" s="295"/>
      <c r="U113" s="295"/>
      <c r="V113" s="295"/>
      <c r="W113" s="314"/>
    </row>
    <row r="114" spans="2:23" ht="25.5" customHeight="1" x14ac:dyDescent="0.2">
      <c r="B114" s="294"/>
      <c r="C114" s="403"/>
      <c r="D114" s="407"/>
      <c r="E114" s="408"/>
      <c r="F114" s="1016" t="str">
        <f>Translations!$B$352</f>
        <v>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v>
      </c>
      <c r="G114" s="1107"/>
      <c r="H114" s="1107"/>
      <c r="I114" s="1107"/>
      <c r="J114" s="1107"/>
      <c r="K114" s="1107"/>
      <c r="L114" s="1107"/>
      <c r="M114" s="1107"/>
      <c r="N114" s="1108"/>
      <c r="O114" s="22"/>
      <c r="P114" s="295"/>
      <c r="Q114" s="295"/>
      <c r="R114" s="295"/>
      <c r="S114" s="295"/>
      <c r="T114" s="295"/>
      <c r="U114" s="295"/>
      <c r="V114" s="295"/>
      <c r="W114" s="314"/>
    </row>
    <row r="115" spans="2:23" ht="25.5" customHeight="1" x14ac:dyDescent="0.2">
      <c r="B115" s="294"/>
      <c r="C115" s="403"/>
      <c r="D115" s="407"/>
      <c r="E115" s="408"/>
      <c r="F115"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15" s="1107"/>
      <c r="H115" s="1107"/>
      <c r="I115" s="1107"/>
      <c r="J115" s="1107"/>
      <c r="K115" s="1107"/>
      <c r="L115" s="1107"/>
      <c r="M115" s="1107"/>
      <c r="N115" s="1108"/>
      <c r="O115" s="22"/>
      <c r="P115" s="295"/>
      <c r="Q115" s="295"/>
      <c r="R115" s="295"/>
      <c r="S115" s="295"/>
      <c r="T115" s="295"/>
      <c r="U115" s="295"/>
      <c r="V115" s="295"/>
      <c r="W115" s="314"/>
    </row>
    <row r="116" spans="2:23" ht="25.5" customHeight="1" x14ac:dyDescent="0.2">
      <c r="B116" s="294"/>
      <c r="C116" s="403"/>
      <c r="D116" s="404"/>
      <c r="E116" s="404"/>
      <c r="F116" s="426"/>
      <c r="G116" s="404"/>
      <c r="H116" s="462" t="str">
        <f>Translations!$B$401</f>
        <v>Relevant?</v>
      </c>
      <c r="I116" s="1044" t="str">
        <f>Translations!$B$254</f>
        <v>Data source</v>
      </c>
      <c r="J116" s="1044"/>
      <c r="K116" s="1044" t="str">
        <f>Translations!$B$255</f>
        <v>Other data source (if applicable)</v>
      </c>
      <c r="L116" s="1044"/>
      <c r="M116" s="1044" t="str">
        <f>Translations!$B$255</f>
        <v>Other data source (if applicable)</v>
      </c>
      <c r="N116" s="1044"/>
      <c r="O116" s="22"/>
      <c r="P116" s="295"/>
      <c r="Q116" s="295"/>
      <c r="R116" s="295"/>
      <c r="S116" s="295"/>
      <c r="T116" s="295"/>
      <c r="U116" s="295"/>
      <c r="V116" s="295"/>
      <c r="W116" s="314"/>
    </row>
    <row r="117" spans="2:23" ht="12.75" customHeight="1" x14ac:dyDescent="0.2">
      <c r="B117" s="294"/>
      <c r="C117" s="403"/>
      <c r="D117" s="407"/>
      <c r="E117" s="412" t="s">
        <v>908</v>
      </c>
      <c r="F117" s="1030" t="str">
        <f>Translations!$B$231</f>
        <v>Fuel input</v>
      </c>
      <c r="G117" s="1030"/>
      <c r="H117" s="1031"/>
      <c r="I117" s="1032"/>
      <c r="J117" s="1033"/>
      <c r="K117" s="1034"/>
      <c r="L117" s="1035"/>
      <c r="M117" s="1034"/>
      <c r="N117" s="1036"/>
      <c r="O117" s="22"/>
      <c r="P117" s="295"/>
      <c r="Q117" s="295"/>
      <c r="R117" s="295"/>
      <c r="S117" s="295"/>
      <c r="T117" s="295"/>
      <c r="U117" s="295"/>
      <c r="V117" s="295"/>
      <c r="W117" s="314"/>
    </row>
    <row r="118" spans="2:23" ht="12.75" customHeight="1" x14ac:dyDescent="0.2">
      <c r="B118" s="294"/>
      <c r="C118" s="403"/>
      <c r="D118" s="407"/>
      <c r="E118" s="412" t="s">
        <v>909</v>
      </c>
      <c r="F118" s="1037" t="str">
        <f>Translations!$B$402</f>
        <v>Net calorific value</v>
      </c>
      <c r="G118" s="1037"/>
      <c r="H118" s="1038"/>
      <c r="I118" s="1039"/>
      <c r="J118" s="1096"/>
      <c r="K118" s="1041"/>
      <c r="L118" s="1043"/>
      <c r="M118" s="1041"/>
      <c r="N118" s="1043"/>
      <c r="O118" s="22"/>
      <c r="P118" s="295"/>
      <c r="Q118" s="295"/>
      <c r="R118" s="295"/>
      <c r="S118" s="295"/>
      <c r="T118" s="295"/>
      <c r="U118" s="295"/>
      <c r="V118" s="295"/>
      <c r="W118" s="314"/>
    </row>
    <row r="119" spans="2:23" ht="12.75" customHeight="1" thickBot="1" x14ac:dyDescent="0.25">
      <c r="B119" s="294"/>
      <c r="C119" s="403"/>
      <c r="D119" s="407"/>
      <c r="E119" s="412" t="s">
        <v>910</v>
      </c>
      <c r="F119" s="1019" t="str">
        <f>Translations!$B$353</f>
        <v>Weighted emission factor</v>
      </c>
      <c r="G119" s="1019"/>
      <c r="H119" s="1020"/>
      <c r="I119" s="1021"/>
      <c r="J119" s="1097"/>
      <c r="K119" s="1023"/>
      <c r="L119" s="1025"/>
      <c r="M119" s="1023"/>
      <c r="N119" s="1025"/>
      <c r="O119" s="22"/>
      <c r="P119" s="295"/>
      <c r="Q119" s="295"/>
      <c r="R119" s="295"/>
      <c r="S119" s="295"/>
      <c r="T119" s="295"/>
      <c r="U119" s="295"/>
      <c r="V119" s="295"/>
      <c r="W119" s="314"/>
    </row>
    <row r="120" spans="2:23" ht="12.75" customHeight="1" x14ac:dyDescent="0.2">
      <c r="B120" s="294"/>
      <c r="C120" s="403"/>
      <c r="D120" s="407"/>
      <c r="E120" s="412" t="s">
        <v>911</v>
      </c>
      <c r="F120" s="1030" t="str">
        <f>Translations!$B$403</f>
        <v>Fuel input from waste gases</v>
      </c>
      <c r="G120" s="1031"/>
      <c r="H120" s="1155"/>
      <c r="I120" s="1032"/>
      <c r="J120" s="1154"/>
      <c r="K120" s="1034"/>
      <c r="L120" s="1036"/>
      <c r="M120" s="1034"/>
      <c r="N120" s="1036"/>
      <c r="O120" s="22"/>
      <c r="P120" s="295"/>
      <c r="Q120" s="295"/>
      <c r="R120" s="295"/>
      <c r="S120" s="295"/>
      <c r="T120" s="295"/>
      <c r="U120" s="295"/>
      <c r="V120" s="295"/>
      <c r="W120" s="478" t="b">
        <f>AND(H120&lt;&gt;"",H120=FALSE)</f>
        <v>0</v>
      </c>
    </row>
    <row r="121" spans="2:23" ht="12.75" customHeight="1" x14ac:dyDescent="0.2">
      <c r="B121" s="294"/>
      <c r="C121" s="403"/>
      <c r="D121" s="407"/>
      <c r="E121" s="412" t="s">
        <v>912</v>
      </c>
      <c r="F121" s="1037" t="str">
        <f>Translations!$B$402</f>
        <v>Net calorific value</v>
      </c>
      <c r="G121" s="1038"/>
      <c r="H121" s="1156"/>
      <c r="I121" s="1039"/>
      <c r="J121" s="1096"/>
      <c r="K121" s="1041"/>
      <c r="L121" s="1043"/>
      <c r="M121" s="1041"/>
      <c r="N121" s="1043"/>
      <c r="O121" s="22"/>
      <c r="P121" s="295"/>
      <c r="Q121" s="295"/>
      <c r="R121" s="295"/>
      <c r="S121" s="295"/>
      <c r="T121" s="295"/>
      <c r="U121" s="295"/>
      <c r="V121" s="295"/>
      <c r="W121" s="466" t="b">
        <f>W120</f>
        <v>0</v>
      </c>
    </row>
    <row r="122" spans="2:23" ht="12.75" customHeight="1" thickBot="1" x14ac:dyDescent="0.25">
      <c r="B122" s="294"/>
      <c r="C122" s="403"/>
      <c r="D122" s="407"/>
      <c r="E122" s="412" t="s">
        <v>913</v>
      </c>
      <c r="F122" s="1019" t="str">
        <f>Translations!$B$375</f>
        <v>Emission factor</v>
      </c>
      <c r="G122" s="1020"/>
      <c r="H122" s="1157"/>
      <c r="I122" s="1021"/>
      <c r="J122" s="1097"/>
      <c r="K122" s="1023"/>
      <c r="L122" s="1025"/>
      <c r="M122" s="1023"/>
      <c r="N122" s="1025"/>
      <c r="O122" s="22"/>
      <c r="P122" s="295"/>
      <c r="Q122" s="295"/>
      <c r="R122" s="295"/>
      <c r="S122" s="295"/>
      <c r="T122" s="295"/>
      <c r="U122" s="295"/>
      <c r="V122" s="295"/>
      <c r="W122" s="475" t="b">
        <f>W121</f>
        <v>0</v>
      </c>
    </row>
    <row r="123" spans="2:23" ht="5.0999999999999996" customHeight="1" x14ac:dyDescent="0.2">
      <c r="B123" s="294"/>
      <c r="C123" s="403"/>
      <c r="D123" s="407"/>
      <c r="E123" s="404"/>
      <c r="F123" s="404"/>
      <c r="G123" s="404"/>
      <c r="H123" s="404"/>
      <c r="I123" s="404"/>
      <c r="J123" s="404"/>
      <c r="K123" s="404"/>
      <c r="L123" s="404"/>
      <c r="M123" s="404"/>
      <c r="N123" s="405"/>
      <c r="O123" s="22"/>
      <c r="P123" s="295"/>
      <c r="Q123" s="295"/>
      <c r="R123" s="295"/>
      <c r="S123" s="295"/>
      <c r="T123" s="295"/>
      <c r="U123" s="295"/>
      <c r="V123" s="295"/>
      <c r="W123" s="314"/>
    </row>
    <row r="124" spans="2:23" ht="12.75" customHeight="1" x14ac:dyDescent="0.2">
      <c r="B124" s="294"/>
      <c r="C124" s="403"/>
      <c r="D124" s="407"/>
      <c r="E124" s="412" t="s">
        <v>914</v>
      </c>
      <c r="F124" s="1013" t="str">
        <f>Translations!$B$257</f>
        <v>Description of the methodology applied</v>
      </c>
      <c r="G124" s="1013"/>
      <c r="H124" s="1013"/>
      <c r="I124" s="1013"/>
      <c r="J124" s="1013"/>
      <c r="K124" s="1013"/>
      <c r="L124" s="1013"/>
      <c r="M124" s="1013"/>
      <c r="N124" s="1014"/>
      <c r="O124" s="22"/>
      <c r="P124" s="295"/>
      <c r="Q124" s="295"/>
      <c r="R124" s="295"/>
      <c r="S124" s="295"/>
      <c r="T124" s="295"/>
      <c r="U124" s="295"/>
      <c r="V124" s="295"/>
      <c r="W124" s="314"/>
    </row>
    <row r="125" spans="2:23" ht="5.0999999999999996" customHeight="1" x14ac:dyDescent="0.2">
      <c r="B125" s="294"/>
      <c r="C125" s="403"/>
      <c r="D125" s="404"/>
      <c r="E125" s="408"/>
      <c r="F125" s="423"/>
      <c r="G125" s="424"/>
      <c r="H125" s="424"/>
      <c r="I125" s="424"/>
      <c r="J125" s="424"/>
      <c r="K125" s="424"/>
      <c r="L125" s="424"/>
      <c r="M125" s="424"/>
      <c r="N125" s="425"/>
      <c r="O125" s="22"/>
      <c r="P125" s="295"/>
      <c r="Q125" s="295"/>
      <c r="R125" s="295"/>
      <c r="S125" s="295"/>
      <c r="T125" s="295"/>
      <c r="U125" s="295"/>
      <c r="V125" s="295"/>
      <c r="W125" s="314"/>
    </row>
    <row r="126" spans="2:23" ht="12.75" customHeight="1" x14ac:dyDescent="0.2">
      <c r="B126" s="294"/>
      <c r="C126" s="403"/>
      <c r="D126" s="407"/>
      <c r="E126" s="412"/>
      <c r="F126" s="1026" t="str">
        <f>IF(M29=EUConst_Relevant,HYPERLINK("#" &amp; Q126,EUConst_MsgDescription),"")</f>
        <v/>
      </c>
      <c r="G126" s="1004"/>
      <c r="H126" s="1004"/>
      <c r="I126" s="1004"/>
      <c r="J126" s="1004"/>
      <c r="K126" s="1004"/>
      <c r="L126" s="1004"/>
      <c r="M126" s="1004"/>
      <c r="N126" s="1005"/>
      <c r="O126" s="22"/>
      <c r="P126" s="26" t="s">
        <v>481</v>
      </c>
      <c r="Q126" s="477" t="str">
        <f>"#"&amp;ADDRESS(ROW($C$10),COLUMN($C$10))</f>
        <v>#$C$10</v>
      </c>
      <c r="R126" s="295"/>
      <c r="S126" s="295"/>
      <c r="T126" s="295"/>
      <c r="U126" s="295"/>
      <c r="V126" s="295"/>
      <c r="W126" s="314"/>
    </row>
    <row r="127" spans="2:23" ht="5.0999999999999996" customHeight="1" x14ac:dyDescent="0.2">
      <c r="B127" s="294"/>
      <c r="C127" s="403"/>
      <c r="D127" s="407"/>
      <c r="E127" s="413"/>
      <c r="F127" s="1027"/>
      <c r="G127" s="1027"/>
      <c r="H127" s="1027"/>
      <c r="I127" s="1027"/>
      <c r="J127" s="1027"/>
      <c r="K127" s="1027"/>
      <c r="L127" s="1027"/>
      <c r="M127" s="1027"/>
      <c r="N127" s="1028"/>
      <c r="O127" s="22"/>
      <c r="P127" s="301"/>
      <c r="Q127" s="295"/>
      <c r="R127" s="295"/>
      <c r="S127" s="295"/>
      <c r="T127" s="295"/>
      <c r="U127" s="295"/>
      <c r="V127" s="295"/>
      <c r="W127" s="314"/>
    </row>
    <row r="128" spans="2:23" ht="50.1" customHeight="1" x14ac:dyDescent="0.2">
      <c r="B128" s="294"/>
      <c r="C128" s="403"/>
      <c r="D128" s="413"/>
      <c r="E128" s="413"/>
      <c r="F128" s="994"/>
      <c r="G128" s="995"/>
      <c r="H128" s="995"/>
      <c r="I128" s="995"/>
      <c r="J128" s="995"/>
      <c r="K128" s="995"/>
      <c r="L128" s="995"/>
      <c r="M128" s="995"/>
      <c r="N128" s="996"/>
      <c r="O128" s="22"/>
      <c r="P128" s="295"/>
      <c r="Q128" s="295"/>
      <c r="R128" s="295"/>
      <c r="S128" s="295"/>
      <c r="T128" s="295"/>
      <c r="U128" s="295"/>
      <c r="V128" s="295"/>
      <c r="W128" s="314"/>
    </row>
    <row r="129" spans="2:23" ht="5.0999999999999996" customHeight="1" x14ac:dyDescent="0.2">
      <c r="B129" s="294"/>
      <c r="C129" s="403"/>
      <c r="D129" s="407"/>
      <c r="E129" s="404"/>
      <c r="F129" s="404"/>
      <c r="G129" s="404"/>
      <c r="H129" s="404"/>
      <c r="I129" s="404"/>
      <c r="J129" s="404"/>
      <c r="K129" s="404"/>
      <c r="L129" s="404"/>
      <c r="M129" s="404"/>
      <c r="N129" s="405"/>
      <c r="O129" s="22"/>
      <c r="P129" s="295"/>
      <c r="Q129" s="295"/>
      <c r="R129" s="295"/>
      <c r="S129" s="295"/>
      <c r="T129" s="295"/>
      <c r="U129" s="295"/>
      <c r="V129" s="295"/>
      <c r="W129" s="314"/>
    </row>
    <row r="130" spans="2:23" ht="12.75" customHeight="1" x14ac:dyDescent="0.2">
      <c r="B130" s="294"/>
      <c r="C130" s="403"/>
      <c r="D130" s="407"/>
      <c r="E130" s="412"/>
      <c r="F130" s="1029" t="str">
        <f>Translations!$B$210</f>
        <v>Reference to external files, if relevant</v>
      </c>
      <c r="G130" s="1029"/>
      <c r="H130" s="1029"/>
      <c r="I130" s="1029"/>
      <c r="J130" s="1029"/>
      <c r="K130" s="934"/>
      <c r="L130" s="934"/>
      <c r="M130" s="934"/>
      <c r="N130" s="934"/>
      <c r="O130" s="22"/>
      <c r="P130" s="295"/>
      <c r="Q130" s="295"/>
      <c r="R130" s="295"/>
      <c r="S130" s="295"/>
      <c r="T130" s="295"/>
      <c r="U130" s="295"/>
      <c r="V130" s="295"/>
      <c r="W130" s="446" t="s">
        <v>457</v>
      </c>
    </row>
    <row r="131" spans="2:23" ht="5.0999999999999996" customHeight="1" thickBot="1" x14ac:dyDescent="0.25">
      <c r="B131" s="294"/>
      <c r="C131" s="403"/>
      <c r="D131" s="407"/>
      <c r="E131" s="404"/>
      <c r="F131" s="404"/>
      <c r="G131" s="404"/>
      <c r="H131" s="404"/>
      <c r="I131" s="404"/>
      <c r="J131" s="404"/>
      <c r="K131" s="404"/>
      <c r="L131" s="404"/>
      <c r="M131" s="404"/>
      <c r="N131" s="405"/>
      <c r="O131" s="22"/>
      <c r="P131" s="301"/>
      <c r="Q131" s="295"/>
      <c r="R131" s="295"/>
      <c r="S131" s="295"/>
      <c r="T131" s="295"/>
      <c r="U131" s="295"/>
      <c r="V131" s="295"/>
      <c r="W131" s="295"/>
    </row>
    <row r="132" spans="2:23" ht="12.75" customHeight="1" x14ac:dyDescent="0.2">
      <c r="B132" s="294"/>
      <c r="C132" s="403"/>
      <c r="D132" s="407" t="s">
        <v>153</v>
      </c>
      <c r="E132" s="1011" t="str">
        <f>Translations!$B$258</f>
        <v>The hierarchical order has been followed?</v>
      </c>
      <c r="F132" s="1011"/>
      <c r="G132" s="1011"/>
      <c r="H132" s="1012"/>
      <c r="I132" s="312"/>
      <c r="J132" s="418" t="str">
        <f>Translations!$B$259</f>
        <v xml:space="preserve"> If not, why?</v>
      </c>
      <c r="K132" s="977"/>
      <c r="L132" s="978"/>
      <c r="M132" s="978"/>
      <c r="N132" s="984"/>
      <c r="O132" s="22"/>
      <c r="P132" s="301"/>
      <c r="Q132" s="295"/>
      <c r="R132" s="295"/>
      <c r="S132" s="295"/>
      <c r="T132" s="295"/>
      <c r="U132" s="295"/>
      <c r="V132" s="295"/>
      <c r="W132" s="470" t="b">
        <f>AND(I132&lt;&gt;"",I132=TRUE)</f>
        <v>0</v>
      </c>
    </row>
    <row r="133" spans="2:23" ht="5.0999999999999996" customHeight="1" x14ac:dyDescent="0.2">
      <c r="B133" s="294"/>
      <c r="C133" s="403"/>
      <c r="D133" s="404"/>
      <c r="E133" s="419"/>
      <c r="F133" s="419"/>
      <c r="G133" s="419"/>
      <c r="H133" s="419"/>
      <c r="I133" s="419"/>
      <c r="J133" s="419"/>
      <c r="K133" s="419"/>
      <c r="L133" s="419"/>
      <c r="M133" s="419"/>
      <c r="N133" s="420"/>
      <c r="O133" s="22"/>
      <c r="P133" s="301"/>
      <c r="Q133" s="295"/>
      <c r="R133" s="295"/>
      <c r="S133" s="295"/>
      <c r="T133" s="295"/>
      <c r="U133" s="295"/>
      <c r="V133" s="306"/>
      <c r="W133" s="466"/>
    </row>
    <row r="134" spans="2:23" ht="12.75" customHeight="1" x14ac:dyDescent="0.2">
      <c r="B134" s="294"/>
      <c r="C134" s="403"/>
      <c r="D134" s="421"/>
      <c r="E134" s="421"/>
      <c r="F134" s="1013" t="str">
        <f>Translations!$B$264</f>
        <v>Further details on any deviation from the hierarchy</v>
      </c>
      <c r="G134" s="1013"/>
      <c r="H134" s="1013"/>
      <c r="I134" s="1013"/>
      <c r="J134" s="1013"/>
      <c r="K134" s="1013"/>
      <c r="L134" s="1013"/>
      <c r="M134" s="1013"/>
      <c r="N134" s="1014"/>
      <c r="O134" s="22"/>
      <c r="P134" s="301"/>
      <c r="Q134" s="295"/>
      <c r="R134" s="295"/>
      <c r="S134" s="295"/>
      <c r="T134" s="295"/>
      <c r="U134" s="295"/>
      <c r="V134" s="306"/>
      <c r="W134" s="466"/>
    </row>
    <row r="135" spans="2:23" ht="25.5" customHeight="1" thickBot="1" x14ac:dyDescent="0.25">
      <c r="B135" s="294"/>
      <c r="C135" s="403"/>
      <c r="D135" s="421"/>
      <c r="E135" s="421"/>
      <c r="F135" s="994"/>
      <c r="G135" s="995"/>
      <c r="H135" s="995"/>
      <c r="I135" s="995"/>
      <c r="J135" s="995"/>
      <c r="K135" s="995"/>
      <c r="L135" s="995"/>
      <c r="M135" s="995"/>
      <c r="N135" s="996"/>
      <c r="O135" s="22"/>
      <c r="P135" s="301"/>
      <c r="Q135" s="295"/>
      <c r="R135" s="295"/>
      <c r="S135" s="295"/>
      <c r="T135" s="295"/>
      <c r="U135" s="295"/>
      <c r="V135" s="306"/>
      <c r="W135" s="321" t="b">
        <f>W132</f>
        <v>0</v>
      </c>
    </row>
    <row r="136" spans="2:23" ht="5.0999999999999996" customHeight="1" x14ac:dyDescent="0.2">
      <c r="B136" s="294"/>
      <c r="C136" s="403"/>
      <c r="D136" s="407"/>
      <c r="E136" s="404"/>
      <c r="F136" s="404"/>
      <c r="G136" s="404"/>
      <c r="H136" s="404"/>
      <c r="I136" s="404"/>
      <c r="J136" s="404"/>
      <c r="K136" s="404"/>
      <c r="L136" s="404"/>
      <c r="M136" s="404"/>
      <c r="N136" s="405"/>
      <c r="O136" s="22"/>
      <c r="P136" s="295"/>
      <c r="Q136" s="295"/>
      <c r="R136" s="295"/>
      <c r="S136" s="295"/>
      <c r="T136" s="295"/>
      <c r="U136" s="295"/>
      <c r="V136" s="295"/>
      <c r="W136" s="469"/>
    </row>
    <row r="137" spans="2:23" ht="5.0999999999999996" customHeight="1" x14ac:dyDescent="0.2">
      <c r="B137" s="294"/>
      <c r="C137" s="400"/>
      <c r="D137" s="416"/>
      <c r="E137" s="401"/>
      <c r="F137" s="401"/>
      <c r="G137" s="401"/>
      <c r="H137" s="401"/>
      <c r="I137" s="401"/>
      <c r="J137" s="401"/>
      <c r="K137" s="401"/>
      <c r="L137" s="401"/>
      <c r="M137" s="401"/>
      <c r="N137" s="402"/>
      <c r="O137" s="22"/>
      <c r="P137" s="295"/>
      <c r="Q137" s="295"/>
      <c r="R137" s="295"/>
      <c r="S137" s="295"/>
      <c r="T137" s="295"/>
      <c r="U137" s="295"/>
      <c r="V137" s="295"/>
      <c r="W137" s="314"/>
    </row>
    <row r="138" spans="2:23" ht="12.75" customHeight="1" x14ac:dyDescent="0.2">
      <c r="B138" s="294"/>
      <c r="C138" s="403"/>
      <c r="D138" s="406" t="s">
        <v>150</v>
      </c>
      <c r="E138" s="1045" t="str">
        <f>Translations!$B$404</f>
        <v>Measurable heat produced</v>
      </c>
      <c r="F138" s="1045"/>
      <c r="G138" s="1045"/>
      <c r="H138" s="1045"/>
      <c r="I138" s="1045"/>
      <c r="J138" s="1045"/>
      <c r="K138" s="1045"/>
      <c r="L138" s="1045"/>
      <c r="M138" s="1045"/>
      <c r="N138" s="1046"/>
      <c r="O138" s="22"/>
      <c r="P138" s="301"/>
      <c r="Q138" s="295"/>
      <c r="R138" s="295"/>
      <c r="S138" s="306"/>
      <c r="T138" s="306"/>
      <c r="U138" s="295"/>
      <c r="V138" s="295"/>
      <c r="W138" s="314"/>
    </row>
    <row r="139" spans="2:23" ht="12.75" customHeight="1" x14ac:dyDescent="0.2">
      <c r="B139" s="294"/>
      <c r="C139" s="403"/>
      <c r="D139" s="404"/>
      <c r="E139" s="1111" t="str">
        <f>Translations!$B$405</f>
        <v>For the specific purpose of the NIMs data collection, this section should cover all data provided in section G.(e) in the "baseline data collection" template.</v>
      </c>
      <c r="F139" s="1112"/>
      <c r="G139" s="1112"/>
      <c r="H139" s="1112"/>
      <c r="I139" s="1112"/>
      <c r="J139" s="1112"/>
      <c r="K139" s="1112"/>
      <c r="L139" s="1112"/>
      <c r="M139" s="1112"/>
      <c r="N139" s="1113"/>
      <c r="O139" s="22"/>
      <c r="P139" s="301"/>
      <c r="Q139" s="295"/>
      <c r="R139" s="295"/>
      <c r="S139" s="295"/>
      <c r="T139" s="295"/>
      <c r="U139" s="295"/>
      <c r="V139" s="295"/>
      <c r="W139" s="314"/>
    </row>
    <row r="140" spans="2:23" ht="12.75" customHeight="1" x14ac:dyDescent="0.2">
      <c r="B140" s="294"/>
      <c r="C140" s="403"/>
      <c r="D140" s="407" t="s">
        <v>152</v>
      </c>
      <c r="E140" s="1047" t="str">
        <f>Translations!$B$249</f>
        <v>Information on the methodology applied</v>
      </c>
      <c r="F140" s="1047"/>
      <c r="G140" s="1047"/>
      <c r="H140" s="1047"/>
      <c r="I140" s="1047"/>
      <c r="J140" s="1047"/>
      <c r="K140" s="1047"/>
      <c r="L140" s="1047"/>
      <c r="M140" s="1047"/>
      <c r="N140" s="1049"/>
      <c r="O140" s="22"/>
      <c r="P140" s="301"/>
      <c r="Q140" s="295"/>
      <c r="R140" s="295"/>
      <c r="S140" s="295"/>
      <c r="T140" s="295"/>
      <c r="U140" s="295"/>
      <c r="V140" s="295"/>
      <c r="W140" s="314"/>
    </row>
    <row r="141" spans="2:23" ht="12.75" customHeight="1" x14ac:dyDescent="0.2">
      <c r="B141" s="294"/>
      <c r="C141" s="403"/>
      <c r="D141" s="407"/>
      <c r="E141" s="1016" t="str">
        <f>Translations!$B$406</f>
        <v>Please enter below the data source pursuant to section 4.5 of Annex VII of the FAR used to determine the amount of measurable heat produced.</v>
      </c>
      <c r="F141" s="1017"/>
      <c r="G141" s="1017"/>
      <c r="H141" s="1017"/>
      <c r="I141" s="1017"/>
      <c r="J141" s="1017"/>
      <c r="K141" s="1017"/>
      <c r="L141" s="1017"/>
      <c r="M141" s="1017"/>
      <c r="N141" s="1018"/>
      <c r="O141" s="22"/>
      <c r="P141" s="295"/>
      <c r="Q141" s="295"/>
      <c r="R141" s="295"/>
      <c r="S141" s="295"/>
      <c r="T141" s="295"/>
      <c r="U141" s="295"/>
      <c r="V141" s="295"/>
      <c r="W141" s="314"/>
    </row>
    <row r="142" spans="2:23" ht="25.5" customHeight="1" x14ac:dyDescent="0.2">
      <c r="B142" s="294"/>
      <c r="C142" s="403"/>
      <c r="D142" s="407"/>
      <c r="E142"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42" s="1017"/>
      <c r="G142" s="1017"/>
      <c r="H142" s="1017"/>
      <c r="I142" s="1017"/>
      <c r="J142" s="1017"/>
      <c r="K142" s="1017"/>
      <c r="L142" s="1017"/>
      <c r="M142" s="1017"/>
      <c r="N142" s="1018"/>
      <c r="O142" s="22"/>
      <c r="P142" s="295"/>
      <c r="Q142" s="295"/>
      <c r="R142" s="295"/>
      <c r="S142" s="295"/>
      <c r="T142" s="295"/>
      <c r="U142" s="295"/>
      <c r="V142" s="295"/>
      <c r="W142" s="314"/>
    </row>
    <row r="143" spans="2:23" ht="25.5" customHeight="1" x14ac:dyDescent="0.2">
      <c r="B143" s="294"/>
      <c r="C143" s="403"/>
      <c r="D143" s="404"/>
      <c r="E143" s="404"/>
      <c r="F143" s="404"/>
      <c r="G143" s="404"/>
      <c r="H143" s="404"/>
      <c r="I143" s="1044" t="str">
        <f>Translations!$B$254</f>
        <v>Data source</v>
      </c>
      <c r="J143" s="1044"/>
      <c r="K143" s="1044" t="str">
        <f>Translations!$B$255</f>
        <v>Other data source (if applicable)</v>
      </c>
      <c r="L143" s="1044"/>
      <c r="M143" s="1044" t="str">
        <f>Translations!$B$255</f>
        <v>Other data source (if applicable)</v>
      </c>
      <c r="N143" s="1044"/>
      <c r="O143" s="22"/>
      <c r="P143" s="301"/>
      <c r="Q143" s="295"/>
      <c r="R143" s="295"/>
      <c r="S143" s="295"/>
      <c r="T143" s="295"/>
      <c r="U143" s="295"/>
      <c r="V143" s="295"/>
      <c r="W143" s="314"/>
    </row>
    <row r="144" spans="2:23" ht="12.75" customHeight="1" x14ac:dyDescent="0.2">
      <c r="B144" s="294"/>
      <c r="C144" s="403"/>
      <c r="D144" s="407"/>
      <c r="E144" s="412" t="s">
        <v>908</v>
      </c>
      <c r="F144" s="1050" t="str">
        <f>Translations!$B$407</f>
        <v>Heat produced</v>
      </c>
      <c r="G144" s="1050"/>
      <c r="H144" s="1051"/>
      <c r="I144" s="977"/>
      <c r="J144" s="978"/>
      <c r="K144" s="979"/>
      <c r="L144" s="980"/>
      <c r="M144" s="979"/>
      <c r="N144" s="981"/>
      <c r="O144" s="22"/>
      <c r="P144" s="295"/>
      <c r="Q144" s="295"/>
      <c r="R144" s="295"/>
      <c r="S144" s="295"/>
      <c r="T144" s="295"/>
      <c r="U144" s="295"/>
      <c r="V144" s="295"/>
      <c r="W144" s="314"/>
    </row>
    <row r="145" spans="1:23" ht="5.0999999999999996" customHeight="1" x14ac:dyDescent="0.2">
      <c r="C145" s="403"/>
      <c r="D145" s="407"/>
      <c r="E145" s="404"/>
      <c r="F145" s="404"/>
      <c r="G145" s="404"/>
      <c r="H145" s="404"/>
      <c r="I145" s="404"/>
      <c r="J145" s="404"/>
      <c r="K145" s="404"/>
      <c r="L145" s="404"/>
      <c r="M145" s="404"/>
      <c r="N145" s="405"/>
      <c r="O145" s="22"/>
      <c r="P145" s="301"/>
      <c r="Q145" s="295"/>
      <c r="R145" s="295"/>
      <c r="S145" s="295"/>
      <c r="T145" s="295"/>
      <c r="U145" s="295"/>
      <c r="V145" s="295"/>
      <c r="W145" s="314"/>
    </row>
    <row r="146" spans="1:23" ht="12.75" customHeight="1" x14ac:dyDescent="0.2">
      <c r="C146" s="403"/>
      <c r="D146" s="407"/>
      <c r="E146" s="412" t="s">
        <v>909</v>
      </c>
      <c r="F146" s="1013" t="str">
        <f>Translations!$B$257</f>
        <v>Description of the methodology applied</v>
      </c>
      <c r="G146" s="1013"/>
      <c r="H146" s="1013"/>
      <c r="I146" s="1013"/>
      <c r="J146" s="1013"/>
      <c r="K146" s="1013"/>
      <c r="L146" s="1013"/>
      <c r="M146" s="1013"/>
      <c r="N146" s="1014"/>
      <c r="O146" s="22"/>
      <c r="P146" s="301"/>
      <c r="Q146" s="295"/>
      <c r="R146" s="295"/>
      <c r="S146" s="295"/>
      <c r="T146" s="295"/>
      <c r="U146" s="295"/>
      <c r="V146" s="295"/>
      <c r="W146" s="314"/>
    </row>
    <row r="147" spans="1:23" ht="5.0999999999999996" customHeight="1" x14ac:dyDescent="0.2">
      <c r="C147" s="403"/>
      <c r="D147" s="404"/>
      <c r="E147" s="408"/>
      <c r="F147" s="409"/>
      <c r="G147" s="410"/>
      <c r="H147" s="410"/>
      <c r="I147" s="410"/>
      <c r="J147" s="410"/>
      <c r="K147" s="410"/>
      <c r="L147" s="410"/>
      <c r="M147" s="410"/>
      <c r="N147" s="411"/>
      <c r="O147" s="22"/>
      <c r="P147" s="295"/>
      <c r="Q147" s="295"/>
      <c r="R147" s="295"/>
      <c r="S147" s="295"/>
      <c r="T147" s="295"/>
      <c r="U147" s="295"/>
      <c r="V147" s="295"/>
      <c r="W147" s="314"/>
    </row>
    <row r="148" spans="1:23" ht="12.75" customHeight="1" x14ac:dyDescent="0.2">
      <c r="C148" s="403"/>
      <c r="D148" s="407"/>
      <c r="E148" s="412"/>
      <c r="F148" s="1026" t="str">
        <f>IF(M29=EUConst_Relevant,HYPERLINK("#" &amp; Q148,EUConst_MsgDescription),"")</f>
        <v/>
      </c>
      <c r="G148" s="1004"/>
      <c r="H148" s="1004"/>
      <c r="I148" s="1004"/>
      <c r="J148" s="1004"/>
      <c r="K148" s="1004"/>
      <c r="L148" s="1004"/>
      <c r="M148" s="1004"/>
      <c r="N148" s="1005"/>
      <c r="O148" s="22"/>
      <c r="P148" s="26" t="s">
        <v>481</v>
      </c>
      <c r="Q148" s="477" t="str">
        <f>"#"&amp;ADDRESS(ROW($C$10),COLUMN($C$10))</f>
        <v>#$C$10</v>
      </c>
      <c r="R148" s="295"/>
      <c r="S148" s="295"/>
      <c r="T148" s="295"/>
      <c r="U148" s="295"/>
      <c r="V148" s="295"/>
      <c r="W148" s="314"/>
    </row>
    <row r="149" spans="1:23" ht="5.0999999999999996" customHeight="1" x14ac:dyDescent="0.2">
      <c r="C149" s="403"/>
      <c r="D149" s="407"/>
      <c r="E149" s="413"/>
      <c r="F149" s="1027"/>
      <c r="G149" s="1027"/>
      <c r="H149" s="1027"/>
      <c r="I149" s="1027"/>
      <c r="J149" s="1027"/>
      <c r="K149" s="1027"/>
      <c r="L149" s="1027"/>
      <c r="M149" s="1027"/>
      <c r="N149" s="1028"/>
      <c r="O149" s="22"/>
      <c r="P149" s="301"/>
      <c r="Q149" s="295"/>
      <c r="R149" s="295"/>
      <c r="S149" s="295"/>
      <c r="T149" s="295"/>
      <c r="U149" s="295"/>
      <c r="V149" s="295"/>
      <c r="W149" s="314"/>
    </row>
    <row r="150" spans="1:23" s="299" customFormat="1" ht="50.1" customHeight="1" x14ac:dyDescent="0.2">
      <c r="A150" s="185"/>
      <c r="B150" s="14"/>
      <c r="C150" s="403"/>
      <c r="D150" s="413"/>
      <c r="E150" s="413"/>
      <c r="F150" s="994"/>
      <c r="G150" s="995"/>
      <c r="H150" s="995"/>
      <c r="I150" s="995"/>
      <c r="J150" s="995"/>
      <c r="K150" s="995"/>
      <c r="L150" s="995"/>
      <c r="M150" s="995"/>
      <c r="N150" s="996"/>
      <c r="O150" s="22"/>
      <c r="P150" s="305"/>
      <c r="Q150" s="306"/>
      <c r="R150" s="306"/>
      <c r="S150" s="295"/>
      <c r="T150" s="295"/>
      <c r="U150" s="306"/>
      <c r="V150" s="295"/>
      <c r="W150" s="314"/>
    </row>
    <row r="151" spans="1:23" ht="5.0999999999999996" customHeight="1" x14ac:dyDescent="0.2">
      <c r="C151" s="403"/>
      <c r="D151" s="407"/>
      <c r="E151" s="404"/>
      <c r="F151" s="404"/>
      <c r="G151" s="404"/>
      <c r="H151" s="404"/>
      <c r="I151" s="404"/>
      <c r="J151" s="404"/>
      <c r="K151" s="404"/>
      <c r="L151" s="404"/>
      <c r="M151" s="404"/>
      <c r="N151" s="405"/>
      <c r="O151" s="22"/>
      <c r="P151" s="295"/>
      <c r="Q151" s="295"/>
      <c r="R151" s="295"/>
      <c r="S151" s="295"/>
      <c r="T151" s="295"/>
      <c r="U151" s="295"/>
      <c r="V151" s="295"/>
      <c r="W151" s="314"/>
    </row>
    <row r="152" spans="1:23" ht="12.75" customHeight="1" x14ac:dyDescent="0.2">
      <c r="C152" s="403"/>
      <c r="D152" s="407"/>
      <c r="E152" s="412"/>
      <c r="F152" s="1029" t="str">
        <f>Translations!$B$210</f>
        <v>Reference to external files, if relevant</v>
      </c>
      <c r="G152" s="1029"/>
      <c r="H152" s="1029"/>
      <c r="I152" s="1029"/>
      <c r="J152" s="1029"/>
      <c r="K152" s="934"/>
      <c r="L152" s="934"/>
      <c r="M152" s="934"/>
      <c r="N152" s="934"/>
      <c r="O152" s="22"/>
      <c r="P152" s="295"/>
      <c r="Q152" s="295"/>
      <c r="R152" s="295"/>
      <c r="S152" s="295"/>
      <c r="T152" s="295"/>
      <c r="U152" s="295"/>
      <c r="V152" s="295"/>
      <c r="W152" s="446" t="s">
        <v>457</v>
      </c>
    </row>
    <row r="153" spans="1:23" ht="5.0999999999999996" customHeight="1" thickBot="1" x14ac:dyDescent="0.25">
      <c r="C153" s="403"/>
      <c r="D153" s="407"/>
      <c r="E153" s="404"/>
      <c r="F153" s="404"/>
      <c r="G153" s="404"/>
      <c r="H153" s="404"/>
      <c r="I153" s="404"/>
      <c r="J153" s="404"/>
      <c r="K153" s="404"/>
      <c r="L153" s="404"/>
      <c r="M153" s="404"/>
      <c r="N153" s="405"/>
      <c r="O153" s="22"/>
      <c r="P153" s="301"/>
      <c r="Q153" s="295"/>
      <c r="R153" s="295"/>
      <c r="S153" s="295"/>
      <c r="T153" s="295"/>
      <c r="U153" s="295"/>
      <c r="V153" s="295"/>
      <c r="W153" s="314"/>
    </row>
    <row r="154" spans="1:23" ht="12.75" customHeight="1" x14ac:dyDescent="0.2">
      <c r="C154" s="403"/>
      <c r="D154" s="407" t="s">
        <v>153</v>
      </c>
      <c r="E154" s="1011" t="str">
        <f>Translations!$B$258</f>
        <v>The hierarchical order has been followed?</v>
      </c>
      <c r="F154" s="1011"/>
      <c r="G154" s="1011"/>
      <c r="H154" s="1012"/>
      <c r="I154" s="312"/>
      <c r="J154" s="418" t="str">
        <f>Translations!$B$259</f>
        <v xml:space="preserve"> If not, why?</v>
      </c>
      <c r="K154" s="977"/>
      <c r="L154" s="978"/>
      <c r="M154" s="978"/>
      <c r="N154" s="984"/>
      <c r="O154" s="22"/>
      <c r="P154" s="301"/>
      <c r="Q154" s="295"/>
      <c r="R154" s="295"/>
      <c r="S154" s="295"/>
      <c r="T154" s="295"/>
      <c r="U154" s="295"/>
      <c r="V154" s="295"/>
      <c r="W154" s="470" t="b">
        <f>AND(I154&lt;&gt;"",I154=TRUE)</f>
        <v>0</v>
      </c>
    </row>
    <row r="155" spans="1:23" ht="5.0999999999999996" customHeight="1" x14ac:dyDescent="0.2">
      <c r="C155" s="403"/>
      <c r="D155" s="404"/>
      <c r="E155" s="419"/>
      <c r="F155" s="419"/>
      <c r="G155" s="419"/>
      <c r="H155" s="419"/>
      <c r="I155" s="419"/>
      <c r="J155" s="419"/>
      <c r="K155" s="419"/>
      <c r="L155" s="419"/>
      <c r="M155" s="419"/>
      <c r="N155" s="420"/>
      <c r="O155" s="22"/>
      <c r="P155" s="301"/>
      <c r="Q155" s="295"/>
      <c r="R155" s="295"/>
      <c r="S155" s="295"/>
      <c r="T155" s="295"/>
      <c r="U155" s="295"/>
      <c r="V155" s="295"/>
      <c r="W155" s="466"/>
    </row>
    <row r="156" spans="1:23" ht="12.75" customHeight="1" x14ac:dyDescent="0.2">
      <c r="C156" s="403"/>
      <c r="D156" s="421"/>
      <c r="E156" s="421"/>
      <c r="F156" s="1013" t="str">
        <f>Translations!$B$264</f>
        <v>Further details on any deviation from the hierarchy</v>
      </c>
      <c r="G156" s="1013"/>
      <c r="H156" s="1013"/>
      <c r="I156" s="1013"/>
      <c r="J156" s="1013"/>
      <c r="K156" s="1013"/>
      <c r="L156" s="1013"/>
      <c r="M156" s="1013"/>
      <c r="N156" s="1014"/>
      <c r="O156" s="22"/>
      <c r="P156" s="301"/>
      <c r="Q156" s="295"/>
      <c r="R156" s="295"/>
      <c r="S156" s="295"/>
      <c r="T156" s="295"/>
      <c r="U156" s="295"/>
      <c r="V156" s="295"/>
      <c r="W156" s="466"/>
    </row>
    <row r="157" spans="1:23" ht="25.5" customHeight="1" thickBot="1" x14ac:dyDescent="0.25">
      <c r="C157" s="403"/>
      <c r="D157" s="421"/>
      <c r="E157" s="421"/>
      <c r="F157" s="994"/>
      <c r="G157" s="995"/>
      <c r="H157" s="995"/>
      <c r="I157" s="995"/>
      <c r="J157" s="995"/>
      <c r="K157" s="995"/>
      <c r="L157" s="995"/>
      <c r="M157" s="995"/>
      <c r="N157" s="996"/>
      <c r="O157" s="22"/>
      <c r="P157" s="301"/>
      <c r="Q157" s="295"/>
      <c r="R157" s="295"/>
      <c r="S157" s="295"/>
      <c r="T157" s="295"/>
      <c r="U157" s="295"/>
      <c r="V157" s="295"/>
      <c r="W157" s="475" t="b">
        <f>W154</f>
        <v>0</v>
      </c>
    </row>
    <row r="158" spans="1:23" ht="5.0999999999999996" customHeight="1" x14ac:dyDescent="0.2">
      <c r="C158" s="403"/>
      <c r="D158" s="407"/>
      <c r="E158" s="404"/>
      <c r="F158" s="404"/>
      <c r="G158" s="404"/>
      <c r="H158" s="404"/>
      <c r="I158" s="404"/>
      <c r="J158" s="404"/>
      <c r="K158" s="404"/>
      <c r="L158" s="404"/>
      <c r="M158" s="404"/>
      <c r="N158" s="405"/>
      <c r="O158" s="22"/>
      <c r="P158" s="295"/>
      <c r="Q158" s="295"/>
      <c r="R158" s="295"/>
      <c r="S158" s="295"/>
      <c r="T158" s="295"/>
      <c r="U158" s="295"/>
      <c r="V158" s="295"/>
      <c r="W158" s="314"/>
    </row>
    <row r="159" spans="1:23" ht="5.0999999999999996" customHeight="1" x14ac:dyDescent="0.2">
      <c r="C159" s="400"/>
      <c r="D159" s="416"/>
      <c r="E159" s="401"/>
      <c r="F159" s="401"/>
      <c r="G159" s="401"/>
      <c r="H159" s="401"/>
      <c r="I159" s="401"/>
      <c r="J159" s="401"/>
      <c r="K159" s="401"/>
      <c r="L159" s="401"/>
      <c r="M159" s="401"/>
      <c r="N159" s="402"/>
      <c r="O159" s="22"/>
      <c r="P159" s="295"/>
      <c r="Q159" s="295"/>
      <c r="R159" s="295"/>
      <c r="S159" s="295"/>
      <c r="T159" s="295"/>
      <c r="U159" s="295"/>
      <c r="V159" s="295"/>
      <c r="W159" s="314"/>
    </row>
    <row r="160" spans="1:23" ht="12.75" customHeight="1" x14ac:dyDescent="0.2">
      <c r="C160" s="403"/>
      <c r="D160" s="406" t="s">
        <v>151</v>
      </c>
      <c r="E160" s="1045" t="str">
        <f>Translations!$B$359</f>
        <v>Measurable heat imported</v>
      </c>
      <c r="F160" s="1045"/>
      <c r="G160" s="1045"/>
      <c r="H160" s="1045"/>
      <c r="I160" s="1045"/>
      <c r="J160" s="1045"/>
      <c r="K160" s="1045"/>
      <c r="L160" s="1045"/>
      <c r="M160" s="1045"/>
      <c r="N160" s="1046"/>
      <c r="O160" s="22"/>
      <c r="P160" s="301"/>
      <c r="Q160" s="295"/>
      <c r="R160" s="295"/>
      <c r="S160" s="306"/>
      <c r="T160" s="306"/>
      <c r="U160" s="295"/>
      <c r="V160" s="295"/>
      <c r="W160" s="314"/>
    </row>
    <row r="161" spans="1:25" ht="12.75" customHeight="1" x14ac:dyDescent="0.2">
      <c r="C161" s="403"/>
      <c r="D161" s="404"/>
      <c r="E161" s="1111" t="str">
        <f>Translations!$B$408</f>
        <v>For the specific purpose of the NIMs data collection, this section should cover all data provided in section G.(f) in the "baseline data collection" template.</v>
      </c>
      <c r="F161" s="1112"/>
      <c r="G161" s="1112"/>
      <c r="H161" s="1112"/>
      <c r="I161" s="1112"/>
      <c r="J161" s="1112"/>
      <c r="K161" s="1112"/>
      <c r="L161" s="1112"/>
      <c r="M161" s="1112"/>
      <c r="N161" s="1113"/>
      <c r="O161" s="22"/>
      <c r="P161" s="301"/>
      <c r="Q161" s="295"/>
      <c r="R161" s="295"/>
      <c r="S161" s="295"/>
      <c r="T161" s="295"/>
      <c r="U161" s="295"/>
      <c r="V161" s="295"/>
      <c r="W161" s="314"/>
    </row>
    <row r="162" spans="1:25" ht="12.75" customHeight="1" x14ac:dyDescent="0.2">
      <c r="C162" s="403"/>
      <c r="D162" s="407" t="s">
        <v>152</v>
      </c>
      <c r="E162" s="1047" t="str">
        <f>Translations!$B$409</f>
        <v>Are further measurable heat flows relevant for this sub-installation?</v>
      </c>
      <c r="F162" s="1047"/>
      <c r="G162" s="1047"/>
      <c r="H162" s="1047"/>
      <c r="I162" s="1047"/>
      <c r="J162" s="1047"/>
      <c r="K162" s="1047"/>
      <c r="L162" s="1047"/>
      <c r="M162" s="1048"/>
      <c r="N162" s="1048"/>
      <c r="O162" s="22"/>
      <c r="P162" s="301"/>
      <c r="Q162" s="295"/>
      <c r="R162" s="295"/>
      <c r="S162" s="295"/>
      <c r="T162" s="295"/>
      <c r="U162" s="295"/>
      <c r="V162" s="295"/>
      <c r="W162" s="314"/>
    </row>
    <row r="163" spans="1:25" ht="12.75" customHeight="1" x14ac:dyDescent="0.2">
      <c r="C163" s="403"/>
      <c r="D163" s="407"/>
      <c r="E163" s="404"/>
      <c r="F163" s="404"/>
      <c r="G163" s="404"/>
      <c r="H163" s="404"/>
      <c r="I163" s="404"/>
      <c r="J163" s="972" t="str">
        <f>IF(M53=EUConst_NotRelevant,"",IF(AND(M162&lt;&gt;"",M162=FALSE),HYPERLINK("#" &amp; Q163,EUconst_MsgGoOn),""))</f>
        <v/>
      </c>
      <c r="K163" s="973"/>
      <c r="L163" s="973"/>
      <c r="M163" s="973"/>
      <c r="N163" s="974"/>
      <c r="O163" s="22"/>
      <c r="P163" s="26" t="s">
        <v>481</v>
      </c>
      <c r="Q163" s="477" t="str">
        <f>Q30</f>
        <v>#JUMP_G2</v>
      </c>
      <c r="R163" s="295"/>
      <c r="S163" s="295"/>
      <c r="T163" s="295"/>
      <c r="U163" s="295"/>
      <c r="V163" s="295"/>
      <c r="W163" s="314"/>
    </row>
    <row r="164" spans="1:25" ht="5.0999999999999996" customHeight="1" x14ac:dyDescent="0.2">
      <c r="C164" s="403"/>
      <c r="D164" s="407"/>
      <c r="E164" s="407"/>
      <c r="F164" s="407"/>
      <c r="G164" s="407"/>
      <c r="H164" s="407"/>
      <c r="I164" s="407"/>
      <c r="J164" s="407"/>
      <c r="K164" s="407"/>
      <c r="L164" s="407"/>
      <c r="M164" s="407"/>
      <c r="N164" s="417"/>
      <c r="O164" s="22"/>
      <c r="P164" s="26"/>
      <c r="Q164" s="295"/>
      <c r="R164" s="295"/>
      <c r="S164" s="295"/>
      <c r="T164" s="295"/>
      <c r="U164" s="295"/>
      <c r="V164" s="295"/>
      <c r="W164" s="314"/>
    </row>
    <row r="165" spans="1:25" ht="12.75" customHeight="1" x14ac:dyDescent="0.2">
      <c r="C165" s="403"/>
      <c r="D165" s="407" t="s">
        <v>153</v>
      </c>
      <c r="E165" s="1047" t="str">
        <f>Translations!$B$249</f>
        <v>Information on the methodology applied</v>
      </c>
      <c r="F165" s="1047"/>
      <c r="G165" s="1047"/>
      <c r="H165" s="1047"/>
      <c r="I165" s="1047"/>
      <c r="J165" s="1047"/>
      <c r="K165" s="1047"/>
      <c r="L165" s="1047"/>
      <c r="M165" s="1047"/>
      <c r="N165" s="1049"/>
      <c r="O165" s="22"/>
      <c r="P165" s="301"/>
      <c r="Q165" s="295"/>
      <c r="R165" s="295"/>
      <c r="S165" s="295"/>
      <c r="T165" s="295"/>
      <c r="U165" s="295"/>
      <c r="V165" s="295"/>
      <c r="W165" s="314"/>
    </row>
    <row r="166" spans="1:25" ht="25.5" customHeight="1" x14ac:dyDescent="0.2">
      <c r="C166" s="403"/>
      <c r="D166" s="407"/>
      <c r="E166" s="1016" t="str">
        <f>Translations!$B$410</f>
        <v>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v>
      </c>
      <c r="F166" s="1017"/>
      <c r="G166" s="1017"/>
      <c r="H166" s="1017"/>
      <c r="I166" s="1017"/>
      <c r="J166" s="1017"/>
      <c r="K166" s="1017"/>
      <c r="L166" s="1017"/>
      <c r="M166" s="1017"/>
      <c r="N166" s="1018"/>
      <c r="O166" s="22"/>
      <c r="P166" s="295"/>
      <c r="Q166" s="295"/>
      <c r="R166" s="295"/>
      <c r="S166" s="295"/>
      <c r="T166" s="295"/>
      <c r="U166" s="295"/>
      <c r="V166" s="295"/>
      <c r="W166" s="314"/>
    </row>
    <row r="167" spans="1:25" s="23" customFormat="1" ht="38.85" customHeight="1" x14ac:dyDescent="0.25">
      <c r="A167" s="185"/>
      <c r="B167" s="221"/>
      <c r="C167" s="403"/>
      <c r="D167" s="407"/>
      <c r="E167" s="408" t="s">
        <v>303</v>
      </c>
      <c r="F167" s="1016" t="str">
        <f>Translations!$B$411</f>
        <v>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v>
      </c>
      <c r="G167" s="1107"/>
      <c r="H167" s="1107"/>
      <c r="I167" s="1107"/>
      <c r="J167" s="1107"/>
      <c r="K167" s="1107"/>
      <c r="L167" s="1107"/>
      <c r="M167" s="1107"/>
      <c r="N167" s="1108"/>
      <c r="O167" s="22"/>
      <c r="P167" s="27"/>
      <c r="Q167" s="26"/>
      <c r="R167" s="27"/>
      <c r="S167" s="26"/>
      <c r="T167" s="26"/>
      <c r="U167" s="26"/>
      <c r="V167" s="26"/>
      <c r="W167" s="288"/>
      <c r="X167" s="294"/>
      <c r="Y167" s="294"/>
    </row>
    <row r="168" spans="1:25" s="23" customFormat="1" ht="25.5" customHeight="1" x14ac:dyDescent="0.25">
      <c r="A168" s="185"/>
      <c r="B168" s="221"/>
      <c r="C168" s="403"/>
      <c r="D168" s="407"/>
      <c r="E168" s="408" t="s">
        <v>303</v>
      </c>
      <c r="F168" s="1016" t="str">
        <f>Translations!$B$412</f>
        <v>Heat from product BM: this includes measurable heat exported from product BM sub-installation with the exception of measurable heat from sub-installations producing pulp production.</v>
      </c>
      <c r="G168" s="1107"/>
      <c r="H168" s="1107"/>
      <c r="I168" s="1107"/>
      <c r="J168" s="1107"/>
      <c r="K168" s="1107"/>
      <c r="L168" s="1107"/>
      <c r="M168" s="1107"/>
      <c r="N168" s="1108"/>
      <c r="O168" s="22"/>
      <c r="P168" s="27"/>
      <c r="Q168" s="26"/>
      <c r="R168" s="27"/>
      <c r="S168" s="26"/>
      <c r="T168" s="26"/>
      <c r="U168" s="26"/>
      <c r="V168" s="26"/>
      <c r="W168" s="288"/>
      <c r="X168" s="294"/>
      <c r="Y168" s="294"/>
    </row>
    <row r="169" spans="1:25" s="23" customFormat="1" ht="12.75" customHeight="1" x14ac:dyDescent="0.25">
      <c r="A169" s="26"/>
      <c r="B169" s="221"/>
      <c r="C169" s="403"/>
      <c r="D169" s="407"/>
      <c r="E169" s="408" t="s">
        <v>303</v>
      </c>
      <c r="F169" s="1016" t="str">
        <f>Translations!$B$413</f>
        <v>Heat from pulp: this includes heat imported from sub-installations producing pulp.</v>
      </c>
      <c r="G169" s="1107"/>
      <c r="H169" s="1107"/>
      <c r="I169" s="1107"/>
      <c r="J169" s="1107"/>
      <c r="K169" s="1107"/>
      <c r="L169" s="1107"/>
      <c r="M169" s="1107"/>
      <c r="N169" s="1108"/>
      <c r="O169" s="22"/>
      <c r="P169" s="27"/>
      <c r="Q169" s="26"/>
      <c r="R169" s="27"/>
      <c r="S169" s="26"/>
      <c r="T169" s="26"/>
      <c r="U169" s="26"/>
      <c r="V169" s="26"/>
      <c r="W169" s="288"/>
      <c r="X169" s="294"/>
      <c r="Y169" s="294"/>
    </row>
    <row r="170" spans="1:25" s="23" customFormat="1" ht="12.75" customHeight="1" x14ac:dyDescent="0.25">
      <c r="A170" s="26"/>
      <c r="B170" s="221"/>
      <c r="C170" s="403"/>
      <c r="D170" s="407"/>
      <c r="E170" s="408" t="s">
        <v>303</v>
      </c>
      <c r="F170" s="1016" t="str">
        <f>Translations!$B$414</f>
        <v>Heat from fuel BM: this includes measurable heat recovered from waste heat from fuel BM sub-installations.</v>
      </c>
      <c r="G170" s="1107"/>
      <c r="H170" s="1107"/>
      <c r="I170" s="1107"/>
      <c r="J170" s="1107"/>
      <c r="K170" s="1107"/>
      <c r="L170" s="1107"/>
      <c r="M170" s="1107"/>
      <c r="N170" s="1108"/>
      <c r="O170" s="22"/>
      <c r="P170" s="27"/>
      <c r="Q170" s="26"/>
      <c r="R170" s="27"/>
      <c r="S170" s="26"/>
      <c r="T170" s="26"/>
      <c r="U170" s="26"/>
      <c r="V170" s="26"/>
      <c r="W170" s="288"/>
      <c r="X170" s="294"/>
      <c r="Y170" s="294"/>
    </row>
    <row r="171" spans="1:25" s="23" customFormat="1" ht="12.75" customHeight="1" x14ac:dyDescent="0.25">
      <c r="A171" s="26"/>
      <c r="B171" s="221"/>
      <c r="C171" s="403"/>
      <c r="D171" s="407"/>
      <c r="E171" s="408" t="s">
        <v>303</v>
      </c>
      <c r="F171" s="1016" t="str">
        <f>Translations!$B$415</f>
        <v>Heat from waste gases: this includes measurable heat which is produced from waste gases.</v>
      </c>
      <c r="G171" s="1107"/>
      <c r="H171" s="1107"/>
      <c r="I171" s="1107"/>
      <c r="J171" s="1107"/>
      <c r="K171" s="1107"/>
      <c r="L171" s="1107"/>
      <c r="M171" s="1107"/>
      <c r="N171" s="1108"/>
      <c r="O171" s="22"/>
      <c r="P171" s="27"/>
      <c r="Q171" s="26"/>
      <c r="R171" s="27"/>
      <c r="S171" s="26"/>
      <c r="T171" s="26"/>
      <c r="U171" s="26"/>
      <c r="V171" s="26"/>
      <c r="W171" s="288"/>
      <c r="X171" s="294"/>
      <c r="Y171" s="294"/>
    </row>
    <row r="172" spans="1:25" ht="25.5" customHeight="1" x14ac:dyDescent="0.2">
      <c r="C172" s="403"/>
      <c r="D172" s="407"/>
      <c r="E172" s="408"/>
      <c r="F172"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172" s="1107"/>
      <c r="H172" s="1107"/>
      <c r="I172" s="1107"/>
      <c r="J172" s="1107"/>
      <c r="K172" s="1107"/>
      <c r="L172" s="1107"/>
      <c r="M172" s="1107"/>
      <c r="N172" s="1108"/>
      <c r="O172" s="22"/>
      <c r="P172" s="295"/>
      <c r="Q172" s="295"/>
      <c r="R172" s="295"/>
      <c r="S172" s="295"/>
      <c r="T172" s="295"/>
      <c r="U172" s="295"/>
      <c r="V172" s="295"/>
      <c r="W172" s="314"/>
    </row>
    <row r="173" spans="1:25" ht="25.5" customHeight="1" thickBot="1" x14ac:dyDescent="0.25">
      <c r="C173" s="403"/>
      <c r="D173" s="404"/>
      <c r="E173" s="404"/>
      <c r="F173" s="404"/>
      <c r="G173" s="404"/>
      <c r="H173" s="462" t="str">
        <f>Translations!$B$401</f>
        <v>Relevant?</v>
      </c>
      <c r="I173" s="1044" t="str">
        <f>Translations!$B$254</f>
        <v>Data source</v>
      </c>
      <c r="J173" s="1044"/>
      <c r="K173" s="1044" t="str">
        <f>Translations!$B$255</f>
        <v>Other data source (if applicable)</v>
      </c>
      <c r="L173" s="1044"/>
      <c r="M173" s="1044" t="str">
        <f>Translations!$B$255</f>
        <v>Other data source (if applicable)</v>
      </c>
      <c r="N173" s="1044"/>
      <c r="O173" s="22"/>
      <c r="P173" s="301"/>
      <c r="Q173" s="295"/>
      <c r="R173" s="295"/>
      <c r="S173" s="295"/>
      <c r="T173" s="295"/>
      <c r="U173" s="295"/>
      <c r="V173" s="295"/>
      <c r="W173" s="314" t="s">
        <v>457</v>
      </c>
    </row>
    <row r="174" spans="1:25" ht="12.75" customHeight="1" thickBot="1" x14ac:dyDescent="0.25">
      <c r="C174" s="403"/>
      <c r="D174" s="407"/>
      <c r="E174" s="412" t="s">
        <v>908</v>
      </c>
      <c r="F174" s="1030" t="str">
        <f>Translations!$B$416</f>
        <v>imported (other sources)</v>
      </c>
      <c r="G174" s="1031"/>
      <c r="H174" s="1048"/>
      <c r="I174" s="1032"/>
      <c r="J174" s="1033"/>
      <c r="K174" s="1034"/>
      <c r="L174" s="1035"/>
      <c r="M174" s="1034"/>
      <c r="N174" s="1036"/>
      <c r="O174" s="22"/>
      <c r="P174" s="295"/>
      <c r="Q174" s="295"/>
      <c r="R174" s="295"/>
      <c r="S174" s="295"/>
      <c r="T174" s="295"/>
      <c r="U174" s="295"/>
      <c r="V174" s="476" t="b">
        <f>OR(AND(M162&lt;&gt;"",M162=FALSE))</f>
        <v>0</v>
      </c>
      <c r="W174" s="470" t="b">
        <f>OR(AND(M162&lt;&gt;"",M162=FALSE),AND(H174&lt;&gt;"",H174=FALSE))</f>
        <v>0</v>
      </c>
    </row>
    <row r="175" spans="1:25" ht="12.75" customHeight="1" thickBot="1" x14ac:dyDescent="0.25">
      <c r="C175" s="403"/>
      <c r="D175" s="407"/>
      <c r="E175" s="412" t="s">
        <v>909</v>
      </c>
      <c r="F175" s="1019" t="str">
        <f>Translations!$B$417</f>
        <v>Net measurable flows</v>
      </c>
      <c r="G175" s="1020"/>
      <c r="H175" s="1048"/>
      <c r="I175" s="1021"/>
      <c r="J175" s="1022"/>
      <c r="K175" s="1023"/>
      <c r="L175" s="1024"/>
      <c r="M175" s="1023"/>
      <c r="N175" s="1025"/>
      <c r="O175" s="22"/>
      <c r="P175" s="295"/>
      <c r="Q175" s="295"/>
      <c r="R175" s="295"/>
      <c r="S175" s="295"/>
      <c r="T175" s="295"/>
      <c r="U175" s="295"/>
      <c r="V175" s="295"/>
      <c r="W175" s="471" t="b">
        <f>W174</f>
        <v>0</v>
      </c>
    </row>
    <row r="176" spans="1:25" ht="12.75" customHeight="1" thickBot="1" x14ac:dyDescent="0.25">
      <c r="C176" s="403"/>
      <c r="D176" s="407"/>
      <c r="E176" s="412" t="s">
        <v>910</v>
      </c>
      <c r="F176" s="1030" t="str">
        <f>Translations!$B$418</f>
        <v>imported (from product BM)</v>
      </c>
      <c r="G176" s="1031"/>
      <c r="H176" s="1048"/>
      <c r="I176" s="1032"/>
      <c r="J176" s="1033"/>
      <c r="K176" s="1034"/>
      <c r="L176" s="1035"/>
      <c r="M176" s="1034"/>
      <c r="N176" s="1036"/>
      <c r="O176" s="22"/>
      <c r="P176" s="295"/>
      <c r="Q176" s="295"/>
      <c r="R176" s="295"/>
      <c r="S176" s="295"/>
      <c r="T176" s="295"/>
      <c r="U176" s="295"/>
      <c r="V176" s="463" t="b">
        <f>V174</f>
        <v>0</v>
      </c>
      <c r="W176" s="470" t="b">
        <f>OR(AND(M162&lt;&gt;"",M162=FALSE),AND(H176&lt;&gt;"",H176=FALSE))</f>
        <v>0</v>
      </c>
    </row>
    <row r="177" spans="1:23" ht="12.75" customHeight="1" thickBot="1" x14ac:dyDescent="0.25">
      <c r="C177" s="403"/>
      <c r="D177" s="407"/>
      <c r="E177" s="412" t="s">
        <v>911</v>
      </c>
      <c r="F177" s="1019" t="str">
        <f>Translations!$B$417</f>
        <v>Net measurable flows</v>
      </c>
      <c r="G177" s="1020"/>
      <c r="H177" s="1048"/>
      <c r="I177" s="1021"/>
      <c r="J177" s="1022"/>
      <c r="K177" s="1023"/>
      <c r="L177" s="1024"/>
      <c r="M177" s="1023"/>
      <c r="N177" s="1025"/>
      <c r="O177" s="22"/>
      <c r="P177" s="295"/>
      <c r="Q177" s="295"/>
      <c r="R177" s="295"/>
      <c r="S177" s="295"/>
      <c r="T177" s="295"/>
      <c r="U177" s="295"/>
      <c r="V177" s="295"/>
      <c r="W177" s="471" t="b">
        <f>W176</f>
        <v>0</v>
      </c>
    </row>
    <row r="178" spans="1:23" ht="12.75" customHeight="1" thickBot="1" x14ac:dyDescent="0.25">
      <c r="C178" s="403"/>
      <c r="D178" s="407"/>
      <c r="E178" s="412" t="s">
        <v>912</v>
      </c>
      <c r="F178" s="1030" t="str">
        <f>Translations!$B$419</f>
        <v>imported (from pulp)</v>
      </c>
      <c r="G178" s="1031"/>
      <c r="H178" s="1048"/>
      <c r="I178" s="1032"/>
      <c r="J178" s="1033"/>
      <c r="K178" s="1034"/>
      <c r="L178" s="1035"/>
      <c r="M178" s="1034"/>
      <c r="N178" s="1036"/>
      <c r="O178" s="22"/>
      <c r="P178" s="295"/>
      <c r="Q178" s="295"/>
      <c r="R178" s="295"/>
      <c r="S178" s="295"/>
      <c r="T178" s="295"/>
      <c r="U178" s="295"/>
      <c r="V178" s="463" t="b">
        <f>V176</f>
        <v>0</v>
      </c>
      <c r="W178" s="470" t="b">
        <f>OR(AND(M162&lt;&gt;"",M162=FALSE),AND(H178&lt;&gt;"",H178=FALSE))</f>
        <v>0</v>
      </c>
    </row>
    <row r="179" spans="1:23" ht="12.75" customHeight="1" thickBot="1" x14ac:dyDescent="0.25">
      <c r="C179" s="403"/>
      <c r="D179" s="407"/>
      <c r="E179" s="412" t="s">
        <v>913</v>
      </c>
      <c r="F179" s="1019" t="str">
        <f>Translations!$B$417</f>
        <v>Net measurable flows</v>
      </c>
      <c r="G179" s="1020"/>
      <c r="H179" s="1048"/>
      <c r="I179" s="1021"/>
      <c r="J179" s="1022"/>
      <c r="K179" s="1023"/>
      <c r="L179" s="1024"/>
      <c r="M179" s="1023"/>
      <c r="N179" s="1025"/>
      <c r="O179" s="22"/>
      <c r="P179" s="295"/>
      <c r="Q179" s="295"/>
      <c r="R179" s="295"/>
      <c r="S179" s="295"/>
      <c r="T179" s="295"/>
      <c r="U179" s="295"/>
      <c r="V179" s="295"/>
      <c r="W179" s="471" t="b">
        <f>W178</f>
        <v>0</v>
      </c>
    </row>
    <row r="180" spans="1:23" ht="12.75" customHeight="1" thickBot="1" x14ac:dyDescent="0.25">
      <c r="C180" s="403"/>
      <c r="D180" s="407"/>
      <c r="E180" s="412" t="s">
        <v>914</v>
      </c>
      <c r="F180" s="1030" t="str">
        <f>Translations!$B$420</f>
        <v>imported (from fuel BM)</v>
      </c>
      <c r="G180" s="1031"/>
      <c r="H180" s="1048"/>
      <c r="I180" s="1032"/>
      <c r="J180" s="1033"/>
      <c r="K180" s="1034"/>
      <c r="L180" s="1035"/>
      <c r="M180" s="1034"/>
      <c r="N180" s="1036"/>
      <c r="O180" s="22"/>
      <c r="P180" s="295"/>
      <c r="Q180" s="295"/>
      <c r="R180" s="295"/>
      <c r="S180" s="295"/>
      <c r="T180" s="295"/>
      <c r="U180" s="295"/>
      <c r="V180" s="463" t="b">
        <f>V178</f>
        <v>0</v>
      </c>
      <c r="W180" s="470" t="b">
        <f>OR(AND(M162&lt;&gt;"",M162=FALSE),AND(H180&lt;&gt;"",H180=FALSE))</f>
        <v>0</v>
      </c>
    </row>
    <row r="181" spans="1:23" ht="12.75" customHeight="1" thickBot="1" x14ac:dyDescent="0.25">
      <c r="C181" s="403"/>
      <c r="D181" s="407"/>
      <c r="E181" s="412" t="s">
        <v>915</v>
      </c>
      <c r="F181" s="1019" t="str">
        <f>Translations!$B$417</f>
        <v>Net measurable flows</v>
      </c>
      <c r="G181" s="1020"/>
      <c r="H181" s="1048"/>
      <c r="I181" s="1021"/>
      <c r="J181" s="1022"/>
      <c r="K181" s="1023"/>
      <c r="L181" s="1024"/>
      <c r="M181" s="1023"/>
      <c r="N181" s="1025"/>
      <c r="O181" s="22"/>
      <c r="P181" s="295"/>
      <c r="Q181" s="295"/>
      <c r="R181" s="295"/>
      <c r="S181" s="295"/>
      <c r="T181" s="295"/>
      <c r="U181" s="295"/>
      <c r="V181" s="295"/>
      <c r="W181" s="471" t="b">
        <f>W180</f>
        <v>0</v>
      </c>
    </row>
    <row r="182" spans="1:23" ht="12.75" customHeight="1" thickBot="1" x14ac:dyDescent="0.25">
      <c r="C182" s="403"/>
      <c r="D182" s="407"/>
      <c r="E182" s="412" t="s">
        <v>916</v>
      </c>
      <c r="F182" s="1030" t="str">
        <f>Translations!$B$421</f>
        <v>imported (from waste gases)</v>
      </c>
      <c r="G182" s="1031"/>
      <c r="H182" s="1048"/>
      <c r="I182" s="1032"/>
      <c r="J182" s="1033"/>
      <c r="K182" s="1034"/>
      <c r="L182" s="1035"/>
      <c r="M182" s="1034"/>
      <c r="N182" s="1036"/>
      <c r="O182" s="22"/>
      <c r="P182" s="295"/>
      <c r="Q182" s="295"/>
      <c r="R182" s="295"/>
      <c r="S182" s="295"/>
      <c r="T182" s="295"/>
      <c r="U182" s="295"/>
      <c r="V182" s="463" t="b">
        <f>V180</f>
        <v>0</v>
      </c>
      <c r="W182" s="470" t="b">
        <f>OR(AND(M162&lt;&gt;"",M162=FALSE),AND(H182&lt;&gt;"",H182=FALSE))</f>
        <v>0</v>
      </c>
    </row>
    <row r="183" spans="1:23" ht="12.75" customHeight="1" thickBot="1" x14ac:dyDescent="0.25">
      <c r="C183" s="403"/>
      <c r="D183" s="407"/>
      <c r="E183" s="412" t="s">
        <v>917</v>
      </c>
      <c r="F183" s="1019" t="str">
        <f>Translations!$B$417</f>
        <v>Net measurable flows</v>
      </c>
      <c r="G183" s="1020"/>
      <c r="H183" s="1048"/>
      <c r="I183" s="1021"/>
      <c r="J183" s="1022"/>
      <c r="K183" s="1023"/>
      <c r="L183" s="1024"/>
      <c r="M183" s="1023"/>
      <c r="N183" s="1025"/>
      <c r="O183" s="22"/>
      <c r="P183" s="295"/>
      <c r="Q183" s="295"/>
      <c r="R183" s="295"/>
      <c r="S183" s="295"/>
      <c r="T183" s="295"/>
      <c r="U183" s="295"/>
      <c r="V183" s="295"/>
      <c r="W183" s="321" t="b">
        <f>W182</f>
        <v>0</v>
      </c>
    </row>
    <row r="184" spans="1:23" ht="5.0999999999999996" customHeight="1" x14ac:dyDescent="0.2">
      <c r="C184" s="403"/>
      <c r="D184" s="407"/>
      <c r="E184" s="404"/>
      <c r="F184" s="404"/>
      <c r="G184" s="404"/>
      <c r="H184" s="404"/>
      <c r="I184" s="404"/>
      <c r="J184" s="404"/>
      <c r="K184" s="404"/>
      <c r="L184" s="404"/>
      <c r="M184" s="404"/>
      <c r="N184" s="405"/>
      <c r="O184" s="22"/>
      <c r="P184" s="301"/>
      <c r="Q184" s="295"/>
      <c r="R184" s="295"/>
      <c r="S184" s="295"/>
      <c r="T184" s="295"/>
      <c r="U184" s="295"/>
      <c r="V184" s="295"/>
      <c r="W184" s="466"/>
    </row>
    <row r="185" spans="1:23" ht="12.75" customHeight="1" x14ac:dyDescent="0.2">
      <c r="C185" s="403"/>
      <c r="D185" s="407"/>
      <c r="E185" s="412" t="s">
        <v>918</v>
      </c>
      <c r="F185" s="1013" t="str">
        <f>Translations!$B$257</f>
        <v>Description of the methodology applied</v>
      </c>
      <c r="G185" s="1013"/>
      <c r="H185" s="1013"/>
      <c r="I185" s="1013"/>
      <c r="J185" s="1013"/>
      <c r="K185" s="1013"/>
      <c r="L185" s="1013"/>
      <c r="M185" s="1013"/>
      <c r="N185" s="1014"/>
      <c r="O185" s="22"/>
      <c r="P185" s="301"/>
      <c r="Q185" s="295"/>
      <c r="R185" s="295"/>
      <c r="S185" s="295"/>
      <c r="T185" s="295"/>
      <c r="U185" s="295"/>
      <c r="V185" s="295"/>
      <c r="W185" s="466"/>
    </row>
    <row r="186" spans="1:23" ht="5.0999999999999996" customHeight="1" x14ac:dyDescent="0.2">
      <c r="C186" s="403"/>
      <c r="D186" s="404"/>
      <c r="E186" s="408"/>
      <c r="F186" s="409"/>
      <c r="G186" s="410"/>
      <c r="H186" s="410"/>
      <c r="I186" s="410"/>
      <c r="J186" s="410"/>
      <c r="K186" s="410"/>
      <c r="L186" s="410"/>
      <c r="M186" s="410"/>
      <c r="N186" s="411"/>
      <c r="O186" s="22"/>
      <c r="P186" s="295"/>
      <c r="Q186" s="295"/>
      <c r="R186" s="295"/>
      <c r="S186" s="295"/>
      <c r="T186" s="295"/>
      <c r="U186" s="295"/>
      <c r="V186" s="295"/>
      <c r="W186" s="466"/>
    </row>
    <row r="187" spans="1:23" ht="12.75" customHeight="1" x14ac:dyDescent="0.2">
      <c r="C187" s="403"/>
      <c r="D187" s="407"/>
      <c r="E187" s="412"/>
      <c r="F187" s="1026" t="str">
        <f>IF(M29=EUConst_Relevant,HYPERLINK("#" &amp; Q187,EUConst_MsgDescription),"")</f>
        <v/>
      </c>
      <c r="G187" s="1004"/>
      <c r="H187" s="1004"/>
      <c r="I187" s="1004"/>
      <c r="J187" s="1004"/>
      <c r="K187" s="1004"/>
      <c r="L187" s="1004"/>
      <c r="M187" s="1004"/>
      <c r="N187" s="1005"/>
      <c r="O187" s="22"/>
      <c r="P187" s="26" t="s">
        <v>481</v>
      </c>
      <c r="Q187" s="477" t="str">
        <f>"#"&amp;ADDRESS(ROW($C$10),COLUMN($C$10))</f>
        <v>#$C$10</v>
      </c>
      <c r="R187" s="295"/>
      <c r="S187" s="295"/>
      <c r="T187" s="295"/>
      <c r="U187" s="295"/>
      <c r="V187" s="295"/>
      <c r="W187" s="466"/>
    </row>
    <row r="188" spans="1:23" ht="5.0999999999999996" customHeight="1" x14ac:dyDescent="0.2">
      <c r="C188" s="403"/>
      <c r="D188" s="407"/>
      <c r="E188" s="413"/>
      <c r="F188" s="1027"/>
      <c r="G188" s="1027"/>
      <c r="H188" s="1027"/>
      <c r="I188" s="1027"/>
      <c r="J188" s="1027"/>
      <c r="K188" s="1027"/>
      <c r="L188" s="1027"/>
      <c r="M188" s="1027"/>
      <c r="N188" s="1028"/>
      <c r="O188" s="22"/>
      <c r="P188" s="301"/>
      <c r="Q188" s="295"/>
      <c r="R188" s="295"/>
      <c r="S188" s="295"/>
      <c r="T188" s="295"/>
      <c r="U188" s="295"/>
      <c r="V188" s="295"/>
      <c r="W188" s="466"/>
    </row>
    <row r="189" spans="1:23" s="299" customFormat="1" ht="50.1" customHeight="1" x14ac:dyDescent="0.2">
      <c r="A189" s="298"/>
      <c r="B189" s="14"/>
      <c r="C189" s="403"/>
      <c r="D189" s="413"/>
      <c r="E189" s="413"/>
      <c r="F189" s="994"/>
      <c r="G189" s="995"/>
      <c r="H189" s="995"/>
      <c r="I189" s="995"/>
      <c r="J189" s="995"/>
      <c r="K189" s="995"/>
      <c r="L189" s="995"/>
      <c r="M189" s="995"/>
      <c r="N189" s="996"/>
      <c r="O189" s="22"/>
      <c r="P189" s="305"/>
      <c r="Q189" s="306"/>
      <c r="R189" s="306"/>
      <c r="S189" s="295"/>
      <c r="T189" s="295"/>
      <c r="U189" s="306"/>
      <c r="V189" s="306"/>
      <c r="W189" s="472" t="b">
        <f>V174</f>
        <v>0</v>
      </c>
    </row>
    <row r="190" spans="1:23" ht="5.0999999999999996" customHeight="1" x14ac:dyDescent="0.2">
      <c r="C190" s="403"/>
      <c r="D190" s="407"/>
      <c r="E190" s="404"/>
      <c r="F190" s="404"/>
      <c r="G190" s="404"/>
      <c r="H190" s="404"/>
      <c r="I190" s="404"/>
      <c r="J190" s="404"/>
      <c r="K190" s="404"/>
      <c r="L190" s="404"/>
      <c r="M190" s="404"/>
      <c r="N190" s="405"/>
      <c r="O190" s="22"/>
      <c r="P190" s="295"/>
      <c r="Q190" s="295"/>
      <c r="R190" s="295"/>
      <c r="S190" s="295"/>
      <c r="T190" s="295"/>
      <c r="U190" s="295"/>
      <c r="V190" s="295"/>
      <c r="W190" s="466"/>
    </row>
    <row r="191" spans="1:23" ht="12.75" customHeight="1" x14ac:dyDescent="0.2">
      <c r="C191" s="403"/>
      <c r="D191" s="407"/>
      <c r="E191" s="412"/>
      <c r="F191" s="1029" t="str">
        <f>Translations!$B$210</f>
        <v>Reference to external files, if relevant</v>
      </c>
      <c r="G191" s="1029"/>
      <c r="H191" s="1029"/>
      <c r="I191" s="1029"/>
      <c r="J191" s="1029"/>
      <c r="K191" s="934"/>
      <c r="L191" s="934"/>
      <c r="M191" s="934"/>
      <c r="N191" s="934"/>
      <c r="O191" s="22"/>
      <c r="P191" s="295"/>
      <c r="Q191" s="295"/>
      <c r="R191" s="295"/>
      <c r="S191" s="295"/>
      <c r="T191" s="295"/>
      <c r="U191" s="295"/>
      <c r="V191" s="295"/>
      <c r="W191" s="472" t="b">
        <f>W189</f>
        <v>0</v>
      </c>
    </row>
    <row r="192" spans="1:23" ht="5.0999999999999996" customHeight="1" thickBot="1" x14ac:dyDescent="0.25">
      <c r="C192" s="403"/>
      <c r="D192" s="407"/>
      <c r="E192" s="404"/>
      <c r="F192" s="404"/>
      <c r="G192" s="404"/>
      <c r="H192" s="404"/>
      <c r="I192" s="404"/>
      <c r="J192" s="404"/>
      <c r="K192" s="404"/>
      <c r="L192" s="404"/>
      <c r="M192" s="404"/>
      <c r="N192" s="405"/>
      <c r="O192" s="22"/>
      <c r="P192" s="301"/>
      <c r="Q192" s="295"/>
      <c r="R192" s="295"/>
      <c r="S192" s="295"/>
      <c r="T192" s="295"/>
      <c r="U192" s="295"/>
      <c r="V192" s="306"/>
      <c r="W192" s="466"/>
    </row>
    <row r="193" spans="1:25" ht="12.75" customHeight="1" thickBot="1" x14ac:dyDescent="0.25">
      <c r="C193" s="403"/>
      <c r="D193" s="407" t="s">
        <v>153</v>
      </c>
      <c r="E193" s="1011" t="str">
        <f>Translations!$B$258</f>
        <v>The hierarchical order has been followed?</v>
      </c>
      <c r="F193" s="1011"/>
      <c r="G193" s="1011"/>
      <c r="H193" s="1012"/>
      <c r="I193" s="312"/>
      <c r="J193" s="418" t="str">
        <f>Translations!$B$259</f>
        <v xml:space="preserve"> If not, why?</v>
      </c>
      <c r="K193" s="977"/>
      <c r="L193" s="978"/>
      <c r="M193" s="978"/>
      <c r="N193" s="984"/>
      <c r="O193" s="22"/>
      <c r="P193" s="301"/>
      <c r="Q193" s="295"/>
      <c r="R193" s="295"/>
      <c r="S193" s="295"/>
      <c r="T193" s="295"/>
      <c r="U193" s="295"/>
      <c r="V193" s="474" t="b">
        <f>W191</f>
        <v>0</v>
      </c>
      <c r="W193" s="467" t="b">
        <f>OR(W189,AND(I193&lt;&gt;"",I193=TRUE))</f>
        <v>0</v>
      </c>
    </row>
    <row r="194" spans="1:25" ht="5.0999999999999996" customHeight="1" x14ac:dyDescent="0.2">
      <c r="C194" s="403"/>
      <c r="D194" s="404"/>
      <c r="E194" s="419"/>
      <c r="F194" s="419"/>
      <c r="G194" s="419"/>
      <c r="H194" s="419"/>
      <c r="I194" s="419"/>
      <c r="J194" s="419"/>
      <c r="K194" s="419"/>
      <c r="L194" s="419"/>
      <c r="M194" s="419"/>
      <c r="N194" s="420"/>
      <c r="O194" s="22"/>
      <c r="P194" s="301"/>
      <c r="Q194" s="295"/>
      <c r="R194" s="295"/>
      <c r="S194" s="295"/>
      <c r="T194" s="295"/>
      <c r="U194" s="295"/>
      <c r="V194" s="306"/>
      <c r="W194" s="466"/>
    </row>
    <row r="195" spans="1:25" ht="12.75" customHeight="1" x14ac:dyDescent="0.2">
      <c r="C195" s="403"/>
      <c r="D195" s="421"/>
      <c r="E195" s="421"/>
      <c r="F195" s="1013" t="str">
        <f>Translations!$B$264</f>
        <v>Further details on any deviation from the hierarchy</v>
      </c>
      <c r="G195" s="1013"/>
      <c r="H195" s="1013"/>
      <c r="I195" s="1013"/>
      <c r="J195" s="1013"/>
      <c r="K195" s="1013"/>
      <c r="L195" s="1013"/>
      <c r="M195" s="1013"/>
      <c r="N195" s="1014"/>
      <c r="O195" s="22"/>
      <c r="P195" s="301"/>
      <c r="Q195" s="295"/>
      <c r="R195" s="295"/>
      <c r="S195" s="295"/>
      <c r="T195" s="295"/>
      <c r="U195" s="295"/>
      <c r="V195" s="306"/>
      <c r="W195" s="466"/>
    </row>
    <row r="196" spans="1:25" ht="25.5" customHeight="1" x14ac:dyDescent="0.2">
      <c r="C196" s="403"/>
      <c r="D196" s="421"/>
      <c r="E196" s="421"/>
      <c r="F196" s="994"/>
      <c r="G196" s="995"/>
      <c r="H196" s="995"/>
      <c r="I196" s="995"/>
      <c r="J196" s="995"/>
      <c r="K196" s="995"/>
      <c r="L196" s="995"/>
      <c r="M196" s="995"/>
      <c r="N196" s="996"/>
      <c r="O196" s="22"/>
      <c r="P196" s="301"/>
      <c r="Q196" s="295"/>
      <c r="R196" s="295"/>
      <c r="S196" s="295"/>
      <c r="T196" s="295"/>
      <c r="U196" s="295"/>
      <c r="V196" s="306"/>
      <c r="W196" s="472" t="b">
        <f>W193</f>
        <v>0</v>
      </c>
    </row>
    <row r="197" spans="1:25" ht="5.0999999999999996" customHeight="1" x14ac:dyDescent="0.2">
      <c r="C197" s="403"/>
      <c r="D197" s="404"/>
      <c r="E197" s="419"/>
      <c r="F197" s="419"/>
      <c r="G197" s="419"/>
      <c r="H197" s="419"/>
      <c r="I197" s="419"/>
      <c r="J197" s="419"/>
      <c r="K197" s="419"/>
      <c r="L197" s="419"/>
      <c r="M197" s="419"/>
      <c r="N197" s="420"/>
      <c r="O197" s="22"/>
      <c r="P197" s="301"/>
      <c r="Q197" s="295"/>
      <c r="R197" s="295"/>
      <c r="S197" s="295"/>
      <c r="T197" s="295"/>
      <c r="U197" s="295"/>
      <c r="V197" s="306"/>
      <c r="W197" s="466"/>
    </row>
    <row r="198" spans="1:25" ht="12.75" customHeight="1" x14ac:dyDescent="0.2">
      <c r="C198" s="403"/>
      <c r="D198" s="407" t="s">
        <v>154</v>
      </c>
      <c r="E198" s="1047" t="str">
        <f>Translations!$B$363</f>
        <v>Description of the methodology for determination of the relevant attributable emission factors in accordance with sections 10.1.2. and 10.1.3. of Annex VII (FAR).</v>
      </c>
      <c r="F198" s="1047"/>
      <c r="G198" s="1047"/>
      <c r="H198" s="1047"/>
      <c r="I198" s="1047"/>
      <c r="J198" s="1047"/>
      <c r="K198" s="1047"/>
      <c r="L198" s="1047"/>
      <c r="M198" s="1047"/>
      <c r="N198" s="1049"/>
      <c r="O198" s="22"/>
      <c r="P198" s="301"/>
      <c r="Q198" s="295"/>
      <c r="R198" s="295"/>
      <c r="S198" s="295"/>
      <c r="T198" s="295"/>
      <c r="U198" s="295"/>
      <c r="V198" s="306"/>
      <c r="W198" s="466"/>
    </row>
    <row r="199" spans="1:25" ht="12.75" customHeight="1" x14ac:dyDescent="0.2">
      <c r="C199" s="403"/>
      <c r="D199" s="404"/>
      <c r="E199" s="1016" t="str">
        <f>Translations!$B$364</f>
        <v>This should cover the emission factor for each type of measurable heat flow identified above.</v>
      </c>
      <c r="F199" s="1017"/>
      <c r="G199" s="1017"/>
      <c r="H199" s="1017"/>
      <c r="I199" s="1017"/>
      <c r="J199" s="1017"/>
      <c r="K199" s="1017"/>
      <c r="L199" s="1017"/>
      <c r="M199" s="1017"/>
      <c r="N199" s="1018"/>
      <c r="O199" s="22"/>
      <c r="P199" s="301"/>
      <c r="Q199" s="295"/>
      <c r="R199" s="295"/>
      <c r="S199" s="295"/>
      <c r="T199" s="295"/>
      <c r="U199" s="295"/>
      <c r="V199" s="306"/>
      <c r="W199" s="466"/>
    </row>
    <row r="200" spans="1:25" ht="12.75" customHeight="1" x14ac:dyDescent="0.2">
      <c r="C200" s="403"/>
      <c r="D200" s="404"/>
      <c r="E200" s="1016" t="str">
        <f>Translations!$B$365</f>
        <v>If the heat is produced from CHPs, please describe how all parameters in chapter 8 of Annex VII of the FAR have been determined.</v>
      </c>
      <c r="F200" s="1017"/>
      <c r="G200" s="1017"/>
      <c r="H200" s="1017"/>
      <c r="I200" s="1017"/>
      <c r="J200" s="1017"/>
      <c r="K200" s="1017"/>
      <c r="L200" s="1017"/>
      <c r="M200" s="1017"/>
      <c r="N200" s="1018"/>
      <c r="O200" s="22"/>
      <c r="P200" s="301"/>
      <c r="Q200" s="295"/>
      <c r="R200" s="295"/>
      <c r="S200" s="295"/>
      <c r="T200" s="295"/>
      <c r="U200" s="295"/>
      <c r="V200" s="306"/>
      <c r="W200" s="466"/>
    </row>
    <row r="201" spans="1:25" ht="5.0999999999999996" customHeight="1" x14ac:dyDescent="0.2">
      <c r="C201" s="403"/>
      <c r="D201" s="404"/>
      <c r="E201" s="408"/>
      <c r="F201" s="409"/>
      <c r="G201" s="410"/>
      <c r="H201" s="410"/>
      <c r="I201" s="410"/>
      <c r="J201" s="410"/>
      <c r="K201" s="410"/>
      <c r="L201" s="410"/>
      <c r="M201" s="410"/>
      <c r="N201" s="411"/>
      <c r="O201" s="22"/>
      <c r="P201" s="295"/>
      <c r="Q201" s="295"/>
      <c r="R201" s="295"/>
      <c r="S201" s="295"/>
      <c r="T201" s="295"/>
      <c r="U201" s="295"/>
      <c r="V201" s="295"/>
      <c r="W201" s="466"/>
    </row>
    <row r="202" spans="1:25" ht="12.75" customHeight="1" x14ac:dyDescent="0.2">
      <c r="C202" s="403"/>
      <c r="D202" s="407"/>
      <c r="E202" s="412"/>
      <c r="F202" s="1026" t="str">
        <f>IF(M29=EUConst_Relevant,HYPERLINK("#" &amp; Q202,EUConst_MsgDescription),"")</f>
        <v/>
      </c>
      <c r="G202" s="1004"/>
      <c r="H202" s="1004"/>
      <c r="I202" s="1004"/>
      <c r="J202" s="1004"/>
      <c r="K202" s="1004"/>
      <c r="L202" s="1004"/>
      <c r="M202" s="1004"/>
      <c r="N202" s="1005"/>
      <c r="O202" s="22"/>
      <c r="P202" s="26" t="s">
        <v>481</v>
      </c>
      <c r="Q202" s="477" t="str">
        <f>"#"&amp;ADDRESS(ROW($C$10),COLUMN($C$10))</f>
        <v>#$C$10</v>
      </c>
      <c r="R202" s="295"/>
      <c r="S202" s="295"/>
      <c r="T202" s="295"/>
      <c r="U202" s="295"/>
      <c r="V202" s="295"/>
      <c r="W202" s="466"/>
    </row>
    <row r="203" spans="1:25" ht="5.0999999999999996" customHeight="1" x14ac:dyDescent="0.2">
      <c r="C203" s="403"/>
      <c r="D203" s="407"/>
      <c r="E203" s="413"/>
      <c r="F203" s="1027"/>
      <c r="G203" s="1027"/>
      <c r="H203" s="1027"/>
      <c r="I203" s="1027"/>
      <c r="J203" s="1027"/>
      <c r="K203" s="1027"/>
      <c r="L203" s="1027"/>
      <c r="M203" s="1027"/>
      <c r="N203" s="1028"/>
      <c r="O203" s="22"/>
      <c r="P203" s="301"/>
      <c r="Q203" s="295"/>
      <c r="R203" s="295"/>
      <c r="S203" s="295"/>
      <c r="T203" s="295"/>
      <c r="U203" s="295"/>
      <c r="V203" s="295"/>
      <c r="W203" s="466"/>
    </row>
    <row r="204" spans="1:25" s="299" customFormat="1" ht="50.1" customHeight="1" x14ac:dyDescent="0.2">
      <c r="A204" s="298"/>
      <c r="B204" s="14"/>
      <c r="C204" s="403"/>
      <c r="D204" s="421"/>
      <c r="E204" s="422"/>
      <c r="F204" s="994"/>
      <c r="G204" s="995"/>
      <c r="H204" s="995"/>
      <c r="I204" s="995"/>
      <c r="J204" s="995"/>
      <c r="K204" s="995"/>
      <c r="L204" s="995"/>
      <c r="M204" s="995"/>
      <c r="N204" s="996"/>
      <c r="O204" s="22"/>
      <c r="P204" s="322"/>
      <c r="Q204" s="295"/>
      <c r="R204" s="306"/>
      <c r="S204" s="295"/>
      <c r="T204" s="295"/>
      <c r="U204" s="306"/>
      <c r="V204" s="306"/>
      <c r="W204" s="472" t="b">
        <f>W191</f>
        <v>0</v>
      </c>
    </row>
    <row r="205" spans="1:25" ht="5.0999999999999996" customHeight="1" x14ac:dyDescent="0.2">
      <c r="C205" s="403"/>
      <c r="D205" s="407"/>
      <c r="E205" s="404"/>
      <c r="F205" s="404"/>
      <c r="G205" s="404"/>
      <c r="H205" s="404"/>
      <c r="I205" s="404"/>
      <c r="J205" s="404"/>
      <c r="K205" s="404"/>
      <c r="L205" s="404"/>
      <c r="M205" s="404"/>
      <c r="N205" s="405"/>
      <c r="O205" s="22"/>
      <c r="P205" s="295"/>
      <c r="Q205" s="295"/>
      <c r="R205" s="295"/>
      <c r="S205" s="295"/>
      <c r="T205" s="295"/>
      <c r="U205" s="295"/>
      <c r="V205" s="295"/>
      <c r="W205" s="466"/>
    </row>
    <row r="206" spans="1:25" ht="12.75" customHeight="1" thickBot="1" x14ac:dyDescent="0.25">
      <c r="C206" s="403"/>
      <c r="D206" s="407"/>
      <c r="E206" s="412"/>
      <c r="F206" s="1029" t="str">
        <f>Translations!$B$210</f>
        <v>Reference to external files, if relevant</v>
      </c>
      <c r="G206" s="1029"/>
      <c r="H206" s="1029"/>
      <c r="I206" s="1029"/>
      <c r="J206" s="1029"/>
      <c r="K206" s="934"/>
      <c r="L206" s="934"/>
      <c r="M206" s="934"/>
      <c r="N206" s="934"/>
      <c r="O206" s="22"/>
      <c r="P206" s="295"/>
      <c r="Q206" s="295"/>
      <c r="R206" s="295"/>
      <c r="S206" s="295"/>
      <c r="T206" s="295"/>
      <c r="U206" s="295"/>
      <c r="V206" s="295"/>
      <c r="W206" s="473" t="b">
        <f>W204</f>
        <v>0</v>
      </c>
    </row>
    <row r="207" spans="1:25" s="23" customFormat="1" ht="12.75" x14ac:dyDescent="0.2">
      <c r="A207" s="26"/>
      <c r="B207" s="40"/>
      <c r="C207" s="427"/>
      <c r="D207" s="428"/>
      <c r="E207" s="428"/>
      <c r="F207" s="428"/>
      <c r="G207" s="428"/>
      <c r="H207" s="428"/>
      <c r="I207" s="428"/>
      <c r="J207" s="428"/>
      <c r="K207" s="428"/>
      <c r="L207" s="428"/>
      <c r="M207" s="428"/>
      <c r="N207" s="429"/>
      <c r="O207" s="22"/>
      <c r="P207" s="295"/>
      <c r="Q207" s="295"/>
      <c r="R207" s="295"/>
      <c r="S207" s="27"/>
      <c r="T207" s="26"/>
      <c r="U207" s="26"/>
      <c r="V207" s="26"/>
      <c r="W207" s="288"/>
    </row>
    <row r="208" spans="1:25" s="23" customFormat="1" ht="15" thickBot="1" x14ac:dyDescent="0.25">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3">
      <c r="A209" s="26"/>
      <c r="B209" s="40"/>
      <c r="C209" s="343"/>
      <c r="D209" s="343"/>
      <c r="E209" s="343"/>
      <c r="F209" s="343"/>
      <c r="G209" s="343"/>
      <c r="H209" s="343"/>
      <c r="I209" s="343"/>
      <c r="J209" s="343"/>
      <c r="K209" s="343"/>
      <c r="L209" s="343"/>
      <c r="M209" s="343"/>
      <c r="N209" s="343"/>
      <c r="O209" s="22"/>
      <c r="P209" s="26"/>
      <c r="Q209" s="26"/>
      <c r="R209" s="27"/>
      <c r="S209" s="27"/>
      <c r="T209" s="26"/>
      <c r="U209" s="26"/>
      <c r="V209" s="26"/>
      <c r="W209" s="288"/>
      <c r="X209" s="294"/>
      <c r="Y209" s="294"/>
    </row>
    <row r="210" spans="1:25" s="23" customFormat="1" ht="15" customHeight="1" thickBot="1" x14ac:dyDescent="0.3">
      <c r="A210" s="26"/>
      <c r="B210" s="390"/>
      <c r="C210" s="495">
        <v>2</v>
      </c>
      <c r="D210" s="1141" t="str">
        <f>Translations!$B$386</f>
        <v>Fall-back sub-installation:</v>
      </c>
      <c r="E210" s="1142"/>
      <c r="F210" s="1142"/>
      <c r="G210" s="1142"/>
      <c r="H210" s="1143"/>
      <c r="I210" s="1144" t="str">
        <f>INDEX(EUconst_FallBackListNames,$C210)</f>
        <v>Heat benchmark sub-installation, non-CL</v>
      </c>
      <c r="J210" s="1145"/>
      <c r="K210" s="1145"/>
      <c r="L210" s="1146"/>
      <c r="M210" s="1147" t="str">
        <f>IF(ISBLANK(INDEX(CNTR_FallBackSubInstRelevant,C210)),"",IF(INDEX(CNTR_FallBackSubInstRelevant,C210),EUConst_Relevant,EUConst_NotRelevant))</f>
        <v/>
      </c>
      <c r="N210" s="1148"/>
      <c r="O210" s="22"/>
      <c r="P210" s="494">
        <f>C210</f>
        <v>2</v>
      </c>
      <c r="Q210" s="295"/>
      <c r="R210" s="295"/>
      <c r="S210" s="295"/>
      <c r="T210" s="295"/>
      <c r="U210" s="27"/>
      <c r="V210" s="381" t="s">
        <v>935</v>
      </c>
      <c r="W210" s="461" t="b">
        <f>AND(CNTR_ExistSubInstEntries,M210=EUConst_NotRelevant)</f>
        <v>0</v>
      </c>
    </row>
    <row r="211" spans="1:25" s="23" customFormat="1" ht="12.75" customHeight="1" thickBot="1" x14ac:dyDescent="0.25">
      <c r="A211" s="26"/>
      <c r="B211" s="40"/>
      <c r="C211" s="340"/>
      <c r="D211" s="341"/>
      <c r="E211" s="341"/>
      <c r="F211" s="341"/>
      <c r="G211" s="341"/>
      <c r="H211" s="342"/>
      <c r="I211" s="1149" t="str">
        <f>IF(M210=EUConst_NotRelevant,HYPERLINK(Q211,EUconst_MsgGoToNextSubInst),IF(M210=EUConst_Relevant,HYPERLINK("",EUconst_MsgEnterThisSection),""))</f>
        <v/>
      </c>
      <c r="J211" s="1150"/>
      <c r="K211" s="1150"/>
      <c r="L211" s="1150"/>
      <c r="M211" s="1151"/>
      <c r="N211" s="1152"/>
      <c r="O211" s="22"/>
      <c r="P211" s="26" t="s">
        <v>481</v>
      </c>
      <c r="Q211" s="477" t="str">
        <f>"#JUMP_G"&amp;P210+1</f>
        <v>#JUMP_G3</v>
      </c>
      <c r="R211" s="26"/>
      <c r="S211" s="26"/>
      <c r="T211" s="26"/>
      <c r="U211" s="27"/>
      <c r="V211" s="27"/>
      <c r="W211" s="464"/>
      <c r="X211" s="294"/>
      <c r="Y211" s="294"/>
    </row>
    <row r="212" spans="1:25" ht="5.0999999999999996" customHeight="1" x14ac:dyDescent="0.2">
      <c r="C212" s="344"/>
      <c r="D212" s="345"/>
      <c r="E212" s="345"/>
      <c r="F212" s="345"/>
      <c r="G212" s="345"/>
      <c r="H212" s="345"/>
      <c r="I212" s="345"/>
      <c r="J212" s="345"/>
      <c r="K212" s="345"/>
      <c r="L212" s="345"/>
      <c r="M212" s="345"/>
      <c r="N212" s="346"/>
      <c r="O212" s="22"/>
      <c r="U212" s="27"/>
      <c r="V212" s="27"/>
      <c r="W212" s="464"/>
    </row>
    <row r="213" spans="1:25" ht="15" customHeight="1" x14ac:dyDescent="0.2">
      <c r="C213" s="270"/>
      <c r="E213" s="1009" t="str">
        <f>CONCATENATE(EUconst_MsgSeeFirst," (G.I.1)")</f>
        <v>Detailed instructions for data entries in this tool can be found at the first copy of this tool.  (G.I.1)</v>
      </c>
      <c r="F213" s="1009"/>
      <c r="G213" s="1009"/>
      <c r="H213" s="1009"/>
      <c r="I213" s="1009"/>
      <c r="J213" s="1009"/>
      <c r="K213" s="1009"/>
      <c r="L213" s="1009"/>
      <c r="M213" s="1009"/>
      <c r="N213" s="271"/>
      <c r="O213" s="22"/>
      <c r="U213" s="27"/>
      <c r="V213" s="27"/>
      <c r="W213" s="464"/>
    </row>
    <row r="214" spans="1:25" ht="5.0999999999999996" customHeight="1" x14ac:dyDescent="0.2">
      <c r="C214" s="270"/>
      <c r="N214" s="271"/>
      <c r="O214" s="22"/>
      <c r="U214" s="27"/>
      <c r="V214" s="27"/>
      <c r="W214" s="464"/>
    </row>
    <row r="215" spans="1:25" ht="12.75" customHeight="1" x14ac:dyDescent="0.2">
      <c r="C215" s="270"/>
      <c r="D215" s="24" t="s">
        <v>146</v>
      </c>
      <c r="E215" s="919" t="str">
        <f>Translations!$B$297</f>
        <v>System boundaries of the sub-installation</v>
      </c>
      <c r="F215" s="919"/>
      <c r="G215" s="919"/>
      <c r="H215" s="919"/>
      <c r="I215" s="919"/>
      <c r="J215" s="919"/>
      <c r="K215" s="919"/>
      <c r="L215" s="919"/>
      <c r="M215" s="919"/>
      <c r="N215" s="1087"/>
      <c r="O215" s="22"/>
      <c r="P215" s="295"/>
      <c r="Q215" s="295"/>
      <c r="R215" s="295"/>
      <c r="S215" s="295"/>
      <c r="T215" s="295"/>
      <c r="U215" s="27"/>
      <c r="V215" s="27"/>
      <c r="W215" s="464"/>
    </row>
    <row r="216" spans="1:25" ht="5.0999999999999996" customHeight="1" x14ac:dyDescent="0.2">
      <c r="C216" s="270"/>
      <c r="N216" s="271"/>
      <c r="O216" s="22"/>
      <c r="P216" s="295"/>
      <c r="Q216" s="295"/>
      <c r="R216" s="295"/>
      <c r="S216" s="295"/>
      <c r="T216" s="295"/>
      <c r="U216" s="27"/>
      <c r="V216" s="27"/>
      <c r="W216" s="464"/>
    </row>
    <row r="217" spans="1:25" ht="12.75" customHeight="1" x14ac:dyDescent="0.2">
      <c r="C217" s="270"/>
      <c r="D217" s="391" t="s">
        <v>152</v>
      </c>
      <c r="E217" s="967" t="str">
        <f>Translations!$B$249</f>
        <v>Information on the methodology applied</v>
      </c>
      <c r="F217" s="967"/>
      <c r="G217" s="967"/>
      <c r="H217" s="967"/>
      <c r="I217" s="967"/>
      <c r="J217" s="967"/>
      <c r="K217" s="967"/>
      <c r="L217" s="967"/>
      <c r="M217" s="967"/>
      <c r="N217" s="1072"/>
      <c r="O217" s="22"/>
      <c r="P217" s="295"/>
      <c r="Q217" s="295"/>
      <c r="R217" s="295"/>
      <c r="S217" s="295"/>
      <c r="T217" s="295"/>
      <c r="U217" s="27"/>
      <c r="V217" s="27"/>
      <c r="W217" s="464"/>
    </row>
    <row r="218" spans="1:25" ht="50.1" customHeight="1" x14ac:dyDescent="0.2">
      <c r="C218" s="270"/>
      <c r="D218" s="391"/>
      <c r="E218" s="1104"/>
      <c r="F218" s="1105"/>
      <c r="G218" s="1105"/>
      <c r="H218" s="1105"/>
      <c r="I218" s="1105"/>
      <c r="J218" s="1105"/>
      <c r="K218" s="1105"/>
      <c r="L218" s="1105"/>
      <c r="M218" s="1105"/>
      <c r="N218" s="1106"/>
      <c r="O218" s="22"/>
      <c r="P218" s="295"/>
      <c r="Q218" s="295"/>
      <c r="R218" s="295"/>
      <c r="S218" s="295"/>
      <c r="T218" s="295"/>
      <c r="U218" s="295"/>
      <c r="V218" s="295"/>
      <c r="W218" s="314"/>
    </row>
    <row r="219" spans="1:25" ht="5.0999999999999996" customHeight="1" x14ac:dyDescent="0.2">
      <c r="C219" s="270"/>
      <c r="D219" s="391"/>
      <c r="N219" s="271"/>
      <c r="O219" s="22"/>
      <c r="P219" s="295"/>
      <c r="Q219" s="295"/>
      <c r="R219" s="295"/>
      <c r="S219" s="295"/>
      <c r="T219" s="295"/>
      <c r="U219" s="295"/>
      <c r="V219" s="295"/>
      <c r="W219" s="314"/>
    </row>
    <row r="220" spans="1:25" ht="12.75" customHeight="1" x14ac:dyDescent="0.2">
      <c r="C220" s="270"/>
      <c r="D220" s="391" t="s">
        <v>153</v>
      </c>
      <c r="E220" s="1085" t="str">
        <f>Translations!$B$210</f>
        <v>Reference to external files, if relevant</v>
      </c>
      <c r="F220" s="1085"/>
      <c r="G220" s="1085"/>
      <c r="H220" s="1085"/>
      <c r="I220" s="1085"/>
      <c r="J220" s="1086"/>
      <c r="K220" s="934"/>
      <c r="L220" s="934"/>
      <c r="M220" s="934"/>
      <c r="N220" s="934"/>
      <c r="O220" s="22"/>
      <c r="P220" s="295"/>
      <c r="Q220" s="295"/>
      <c r="R220" s="295"/>
      <c r="S220" s="295"/>
      <c r="T220" s="295"/>
      <c r="U220" s="295"/>
      <c r="V220" s="295"/>
      <c r="W220" s="314"/>
    </row>
    <row r="221" spans="1:25" ht="5.0999999999999996" customHeight="1" x14ac:dyDescent="0.2">
      <c r="C221" s="270"/>
      <c r="D221" s="391"/>
      <c r="N221" s="271"/>
      <c r="O221" s="22"/>
      <c r="P221" s="295"/>
      <c r="Q221" s="295"/>
      <c r="R221" s="295"/>
      <c r="S221" s="295"/>
      <c r="T221" s="295"/>
      <c r="U221" s="295"/>
      <c r="V221" s="295"/>
      <c r="W221" s="314"/>
    </row>
    <row r="222" spans="1:25" ht="12.75" customHeight="1" x14ac:dyDescent="0.2">
      <c r="C222" s="270"/>
      <c r="D222" s="29" t="s">
        <v>154</v>
      </c>
      <c r="E222" s="1085" t="str">
        <f>Translations!$B$305</f>
        <v>Reference to a separate detailed flow diagram, if relevant</v>
      </c>
      <c r="F222" s="1085"/>
      <c r="G222" s="1085"/>
      <c r="H222" s="1085"/>
      <c r="I222" s="1085"/>
      <c r="J222" s="1086"/>
      <c r="K222" s="934"/>
      <c r="L222" s="934"/>
      <c r="M222" s="934"/>
      <c r="N222" s="934"/>
      <c r="O222" s="22"/>
      <c r="P222" s="295"/>
      <c r="Q222" s="295"/>
      <c r="R222" s="295"/>
      <c r="S222" s="295"/>
      <c r="T222" s="295"/>
      <c r="U222" s="295"/>
      <c r="V222" s="295"/>
      <c r="W222" s="314"/>
    </row>
    <row r="223" spans="1:25" ht="5.0999999999999996" customHeight="1" x14ac:dyDescent="0.2">
      <c r="C223" s="270"/>
      <c r="D223" s="391"/>
      <c r="N223" s="271"/>
      <c r="O223" s="22"/>
      <c r="P223" s="295"/>
      <c r="Q223" s="295"/>
      <c r="R223" s="295"/>
      <c r="S223" s="295"/>
      <c r="T223" s="295"/>
      <c r="U223" s="295"/>
      <c r="V223" s="295"/>
      <c r="W223" s="314"/>
    </row>
    <row r="224" spans="1:25" ht="5.0999999999999996" customHeight="1" x14ac:dyDescent="0.2">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2">
      <c r="C225" s="270"/>
      <c r="D225" s="24" t="s">
        <v>147</v>
      </c>
      <c r="E225" s="919" t="str">
        <f>Translations!$B$388</f>
        <v>Method for the determination of annual activity levels</v>
      </c>
      <c r="F225" s="919"/>
      <c r="G225" s="919"/>
      <c r="H225" s="919"/>
      <c r="I225" s="919"/>
      <c r="J225" s="919"/>
      <c r="K225" s="919"/>
      <c r="L225" s="919"/>
      <c r="M225" s="919"/>
      <c r="N225" s="1087"/>
      <c r="O225" s="22"/>
      <c r="P225" s="301"/>
      <c r="Q225" s="295"/>
      <c r="R225" s="295"/>
      <c r="S225" s="306"/>
      <c r="T225" s="306"/>
      <c r="U225" s="295"/>
      <c r="V225" s="295"/>
      <c r="W225" s="314"/>
    </row>
    <row r="226" spans="1:23" ht="12.75" customHeight="1" x14ac:dyDescent="0.2">
      <c r="C226" s="270"/>
      <c r="E226" s="969" t="str">
        <f>Translations!$B$389</f>
        <v>For the specific purpose of the NIMs data collection, this section should cover all data provided in section G.(a) in the "baseline data collection" template.</v>
      </c>
      <c r="F226" s="970"/>
      <c r="G226" s="970"/>
      <c r="H226" s="970"/>
      <c r="I226" s="970"/>
      <c r="J226" s="970"/>
      <c r="K226" s="970"/>
      <c r="L226" s="970"/>
      <c r="M226" s="970"/>
      <c r="N226" s="1120"/>
      <c r="O226" s="22"/>
      <c r="P226" s="301"/>
      <c r="Q226" s="295"/>
      <c r="R226" s="295"/>
      <c r="S226" s="295"/>
      <c r="T226" s="295"/>
      <c r="U226" s="295"/>
      <c r="V226" s="295"/>
      <c r="W226" s="314"/>
    </row>
    <row r="227" spans="1:23" ht="5.0999999999999996" customHeight="1" x14ac:dyDescent="0.2">
      <c r="C227" s="270"/>
      <c r="D227" s="391"/>
      <c r="E227" s="391"/>
      <c r="F227" s="391"/>
      <c r="G227" s="391"/>
      <c r="H227" s="391"/>
      <c r="I227" s="391"/>
      <c r="J227" s="391"/>
      <c r="K227" s="391"/>
      <c r="L227" s="391"/>
      <c r="M227" s="391"/>
      <c r="N227" s="392"/>
      <c r="O227" s="22"/>
      <c r="P227" s="26"/>
      <c r="Q227" s="295"/>
      <c r="R227" s="295"/>
      <c r="S227" s="295"/>
      <c r="T227" s="295"/>
      <c r="U227" s="295"/>
      <c r="V227" s="295"/>
      <c r="W227" s="314"/>
    </row>
    <row r="228" spans="1:23" ht="12.75" customHeight="1" x14ac:dyDescent="0.2">
      <c r="C228" s="270"/>
      <c r="D228" s="391" t="s">
        <v>153</v>
      </c>
      <c r="E228" s="967" t="str">
        <f>Translations!$B$249</f>
        <v>Information on the methodology applied</v>
      </c>
      <c r="F228" s="967"/>
      <c r="G228" s="967"/>
      <c r="H228" s="967"/>
      <c r="I228" s="967"/>
      <c r="J228" s="967"/>
      <c r="K228" s="967"/>
      <c r="L228" s="967"/>
      <c r="M228" s="967"/>
      <c r="N228" s="1072"/>
      <c r="O228" s="22"/>
      <c r="P228" s="301"/>
      <c r="Q228" s="295"/>
      <c r="R228" s="295"/>
      <c r="S228" s="295"/>
      <c r="T228" s="295"/>
      <c r="U228" s="295"/>
      <c r="V228" s="295"/>
      <c r="W228" s="314"/>
    </row>
    <row r="229" spans="1:23" ht="25.5" customHeight="1" x14ac:dyDescent="0.2">
      <c r="C229" s="270"/>
      <c r="I229" s="968" t="str">
        <f>Translations!$B$254</f>
        <v>Data source</v>
      </c>
      <c r="J229" s="968"/>
      <c r="K229" s="968" t="str">
        <f>Translations!$B$255</f>
        <v>Other data source (if applicable)</v>
      </c>
      <c r="L229" s="968"/>
      <c r="M229" s="968" t="str">
        <f>Translations!$B$255</f>
        <v>Other data source (if applicable)</v>
      </c>
      <c r="N229" s="968"/>
      <c r="O229" s="22"/>
      <c r="P229" s="301"/>
      <c r="Q229" s="295"/>
      <c r="R229" s="295"/>
      <c r="S229" s="295"/>
      <c r="T229" s="295"/>
      <c r="U229" s="295"/>
      <c r="V229" s="295"/>
      <c r="W229" s="314"/>
    </row>
    <row r="230" spans="1:23" ht="12.75" customHeight="1" x14ac:dyDescent="0.2">
      <c r="C230" s="270"/>
      <c r="D230" s="391"/>
      <c r="E230" s="137" t="s">
        <v>908</v>
      </c>
      <c r="F230" s="975" t="str">
        <f>Translations!$B$273</f>
        <v>Quantification of measurable heat flows</v>
      </c>
      <c r="G230" s="975"/>
      <c r="H230" s="976"/>
      <c r="I230" s="977"/>
      <c r="J230" s="978"/>
      <c r="K230" s="979"/>
      <c r="L230" s="980"/>
      <c r="M230" s="979"/>
      <c r="N230" s="981"/>
      <c r="O230" s="22"/>
      <c r="P230" s="295"/>
      <c r="Q230" s="295"/>
      <c r="R230" s="295"/>
      <c r="S230" s="295"/>
      <c r="T230" s="295"/>
      <c r="U230" s="295"/>
      <c r="V230" s="295"/>
      <c r="W230" s="314"/>
    </row>
    <row r="231" spans="1:23" ht="12.75" customHeight="1" x14ac:dyDescent="0.2">
      <c r="C231" s="270"/>
      <c r="D231" s="391"/>
      <c r="E231" s="137" t="s">
        <v>909</v>
      </c>
      <c r="F231" s="975" t="str">
        <f>Translations!$B$274</f>
        <v>Net measurable heat flows</v>
      </c>
      <c r="G231" s="975"/>
      <c r="H231" s="976"/>
      <c r="I231" s="977"/>
      <c r="J231" s="978"/>
      <c r="K231" s="979"/>
      <c r="L231" s="980"/>
      <c r="M231" s="979"/>
      <c r="N231" s="981"/>
      <c r="O231" s="22"/>
      <c r="P231" s="295"/>
      <c r="Q231" s="295"/>
      <c r="R231" s="295"/>
      <c r="S231" s="295"/>
      <c r="T231" s="295"/>
      <c r="U231" s="295"/>
      <c r="V231" s="295"/>
      <c r="W231" s="314"/>
    </row>
    <row r="232" spans="1:23" ht="5.0999999999999996" customHeight="1" x14ac:dyDescent="0.2">
      <c r="C232" s="270"/>
      <c r="D232" s="391"/>
      <c r="N232" s="271"/>
      <c r="O232" s="22"/>
      <c r="P232" s="301"/>
      <c r="Q232" s="295"/>
      <c r="R232" s="295"/>
      <c r="S232" s="295"/>
      <c r="T232" s="295"/>
      <c r="U232" s="295"/>
      <c r="V232" s="295"/>
      <c r="W232" s="314"/>
    </row>
    <row r="233" spans="1:23" ht="12.75" customHeight="1" x14ac:dyDescent="0.2">
      <c r="C233" s="270"/>
      <c r="D233" s="391"/>
      <c r="E233" s="137" t="s">
        <v>910</v>
      </c>
      <c r="F233" s="993" t="str">
        <f>Translations!$B$257</f>
        <v>Description of the methodology applied</v>
      </c>
      <c r="G233" s="993"/>
      <c r="H233" s="993"/>
      <c r="I233" s="993"/>
      <c r="J233" s="993"/>
      <c r="K233" s="993"/>
      <c r="L233" s="993"/>
      <c r="M233" s="993"/>
      <c r="N233" s="1071"/>
      <c r="O233" s="22"/>
      <c r="P233" s="301"/>
      <c r="Q233" s="295"/>
      <c r="R233" s="295"/>
      <c r="S233" s="295"/>
      <c r="T233" s="295"/>
      <c r="U233" s="295"/>
      <c r="V233" s="295"/>
      <c r="W233" s="314"/>
    </row>
    <row r="234" spans="1:23" ht="5.0999999999999996" customHeight="1" x14ac:dyDescent="0.2">
      <c r="C234" s="270"/>
      <c r="E234" s="272"/>
      <c r="F234" s="393"/>
      <c r="G234" s="394"/>
      <c r="H234" s="394"/>
      <c r="I234" s="394"/>
      <c r="J234" s="394"/>
      <c r="K234" s="394"/>
      <c r="L234" s="394"/>
      <c r="M234" s="394"/>
      <c r="N234" s="396"/>
      <c r="O234" s="22"/>
      <c r="P234" s="295"/>
      <c r="Q234" s="295"/>
      <c r="R234" s="295"/>
      <c r="S234" s="295"/>
      <c r="T234" s="295"/>
      <c r="U234" s="295"/>
      <c r="V234" s="295"/>
      <c r="W234" s="314"/>
    </row>
    <row r="235" spans="1:23" ht="12.75" customHeight="1" x14ac:dyDescent="0.2">
      <c r="C235" s="270"/>
      <c r="D235" s="391"/>
      <c r="E235" s="137"/>
      <c r="F235" s="1026" t="str">
        <f>IF(M210=EUConst_Relevant,HYPERLINK("#" &amp; Q235,EUConst_MsgDescription),"")</f>
        <v/>
      </c>
      <c r="G235" s="1004"/>
      <c r="H235" s="1004"/>
      <c r="I235" s="1004"/>
      <c r="J235" s="1004"/>
      <c r="K235" s="1004"/>
      <c r="L235" s="1004"/>
      <c r="M235" s="1004"/>
      <c r="N235" s="1005"/>
      <c r="O235" s="22"/>
      <c r="P235" s="26" t="s">
        <v>481</v>
      </c>
      <c r="Q235" s="477" t="str">
        <f>"#"&amp;ADDRESS(ROW($C$10),COLUMN($C$10))</f>
        <v>#$C$10</v>
      </c>
      <c r="R235" s="295"/>
      <c r="S235" s="295"/>
      <c r="T235" s="295"/>
      <c r="U235" s="295"/>
      <c r="V235" s="295"/>
      <c r="W235" s="314"/>
    </row>
    <row r="236" spans="1:23" ht="5.0999999999999996" customHeight="1" x14ac:dyDescent="0.2">
      <c r="C236" s="270"/>
      <c r="D236" s="391"/>
      <c r="E236" s="28"/>
      <c r="F236" s="1069"/>
      <c r="G236" s="1069"/>
      <c r="H236" s="1069"/>
      <c r="I236" s="1069"/>
      <c r="J236" s="1069"/>
      <c r="K236" s="1069"/>
      <c r="L236" s="1069"/>
      <c r="M236" s="1069"/>
      <c r="N236" s="1070"/>
      <c r="O236" s="22"/>
      <c r="P236" s="301"/>
      <c r="Q236" s="295"/>
      <c r="R236" s="295"/>
      <c r="S236" s="295"/>
      <c r="T236" s="295"/>
      <c r="U236" s="295"/>
      <c r="V236" s="295"/>
      <c r="W236" s="314"/>
    </row>
    <row r="237" spans="1:23" s="299" customFormat="1" ht="50.1" customHeight="1" x14ac:dyDescent="0.2">
      <c r="A237" s="298"/>
      <c r="B237" s="14"/>
      <c r="C237" s="270"/>
      <c r="D237" s="28"/>
      <c r="E237" s="28"/>
      <c r="F237" s="994"/>
      <c r="G237" s="995"/>
      <c r="H237" s="995"/>
      <c r="I237" s="995"/>
      <c r="J237" s="995"/>
      <c r="K237" s="995"/>
      <c r="L237" s="995"/>
      <c r="M237" s="995"/>
      <c r="N237" s="996"/>
      <c r="O237" s="22"/>
      <c r="P237" s="305"/>
      <c r="Q237" s="306"/>
      <c r="R237" s="306"/>
      <c r="S237" s="295"/>
      <c r="T237" s="295"/>
      <c r="U237" s="295"/>
      <c r="V237" s="295"/>
      <c r="W237" s="314"/>
    </row>
    <row r="238" spans="1:23" ht="5.0999999999999996" customHeight="1" x14ac:dyDescent="0.2">
      <c r="C238" s="270"/>
      <c r="D238" s="391"/>
      <c r="N238" s="271"/>
      <c r="O238" s="22"/>
      <c r="P238" s="295"/>
      <c r="Q238" s="295"/>
      <c r="R238" s="295"/>
      <c r="S238" s="295"/>
      <c r="T238" s="295"/>
      <c r="U238" s="295"/>
      <c r="V238" s="295"/>
      <c r="W238" s="314"/>
    </row>
    <row r="239" spans="1:23" ht="12.75" customHeight="1" x14ac:dyDescent="0.2">
      <c r="C239" s="270"/>
      <c r="D239" s="391"/>
      <c r="E239" s="137" t="s">
        <v>911</v>
      </c>
      <c r="F239" s="998" t="str">
        <f>Translations!$B$210</f>
        <v>Reference to external files, if relevant</v>
      </c>
      <c r="G239" s="998"/>
      <c r="H239" s="998"/>
      <c r="I239" s="998"/>
      <c r="J239" s="998"/>
      <c r="K239" s="934"/>
      <c r="L239" s="934"/>
      <c r="M239" s="934"/>
      <c r="N239" s="934"/>
      <c r="O239" s="22"/>
      <c r="P239" s="295"/>
      <c r="Q239" s="295"/>
      <c r="R239" s="295"/>
      <c r="S239" s="295"/>
      <c r="T239" s="295"/>
      <c r="U239" s="295"/>
      <c r="V239" s="295"/>
      <c r="W239" s="446" t="s">
        <v>457</v>
      </c>
    </row>
    <row r="240" spans="1:23" ht="5.0999999999999996" customHeight="1" thickBot="1" x14ac:dyDescent="0.25">
      <c r="C240" s="270"/>
      <c r="D240" s="391"/>
      <c r="N240" s="271"/>
      <c r="O240" s="22"/>
      <c r="P240" s="301"/>
      <c r="Q240" s="295"/>
      <c r="R240" s="295"/>
      <c r="S240" s="295"/>
      <c r="T240" s="295"/>
      <c r="U240" s="295"/>
      <c r="V240" s="295"/>
      <c r="W240" s="295"/>
    </row>
    <row r="241" spans="3:23" s="294" customFormat="1" ht="12.75" customHeight="1" x14ac:dyDescent="0.2">
      <c r="C241" s="270"/>
      <c r="D241" s="391" t="s">
        <v>153</v>
      </c>
      <c r="E241" s="982" t="str">
        <f>Translations!$B$258</f>
        <v>The hierarchical order has been followed?</v>
      </c>
      <c r="F241" s="982"/>
      <c r="G241" s="982"/>
      <c r="H241" s="983"/>
      <c r="I241" s="312"/>
      <c r="J241" s="319" t="str">
        <f>Translations!$B$259</f>
        <v xml:space="preserve"> If not, why?</v>
      </c>
      <c r="K241" s="977"/>
      <c r="L241" s="978"/>
      <c r="M241" s="978"/>
      <c r="N241" s="984"/>
      <c r="O241" s="22"/>
      <c r="P241" s="301"/>
      <c r="Q241" s="295"/>
      <c r="R241" s="295"/>
      <c r="S241" s="295"/>
      <c r="T241" s="295"/>
      <c r="U241" s="295"/>
      <c r="V241" s="295"/>
      <c r="W241" s="470" t="b">
        <f>AND(I241&lt;&gt;"",I241=TRUE)</f>
        <v>0</v>
      </c>
    </row>
    <row r="242" spans="3:23" s="294" customFormat="1" ht="5.0999999999999996" customHeight="1" x14ac:dyDescent="0.2">
      <c r="C242" s="270"/>
      <c r="D242" s="40"/>
      <c r="E242" s="395"/>
      <c r="F242" s="395"/>
      <c r="G242" s="395"/>
      <c r="H242" s="395"/>
      <c r="I242" s="395"/>
      <c r="J242" s="395"/>
      <c r="K242" s="395"/>
      <c r="L242" s="395"/>
      <c r="M242" s="395"/>
      <c r="N242" s="397"/>
      <c r="O242" s="22"/>
      <c r="P242" s="301"/>
      <c r="Q242" s="295"/>
      <c r="R242" s="295"/>
      <c r="S242" s="295"/>
      <c r="T242" s="295"/>
      <c r="U242" s="295"/>
      <c r="V242" s="295"/>
      <c r="W242" s="466"/>
    </row>
    <row r="243" spans="3:23" s="294" customFormat="1" ht="12.75" customHeight="1" x14ac:dyDescent="0.2">
      <c r="C243" s="270"/>
      <c r="D243" s="14"/>
      <c r="E243" s="14"/>
      <c r="F243" s="993" t="str">
        <f>Translations!$B$264</f>
        <v>Further details on any deviation from the hierarchy</v>
      </c>
      <c r="G243" s="993"/>
      <c r="H243" s="993"/>
      <c r="I243" s="993"/>
      <c r="J243" s="993"/>
      <c r="K243" s="993"/>
      <c r="L243" s="993"/>
      <c r="M243" s="993"/>
      <c r="N243" s="1071"/>
      <c r="O243" s="22"/>
      <c r="P243" s="301"/>
      <c r="Q243" s="295"/>
      <c r="R243" s="295"/>
      <c r="S243" s="295"/>
      <c r="T243" s="295"/>
      <c r="U243" s="295"/>
      <c r="V243" s="295"/>
      <c r="W243" s="466"/>
    </row>
    <row r="244" spans="3:23" s="294" customFormat="1" ht="25.5" customHeight="1" thickBot="1" x14ac:dyDescent="0.25">
      <c r="C244" s="270"/>
      <c r="D244" s="14"/>
      <c r="E244" s="14"/>
      <c r="F244" s="1073"/>
      <c r="G244" s="1074"/>
      <c r="H244" s="1074"/>
      <c r="I244" s="1074"/>
      <c r="J244" s="1074"/>
      <c r="K244" s="1074"/>
      <c r="L244" s="1074"/>
      <c r="M244" s="1074"/>
      <c r="N244" s="1075"/>
      <c r="O244" s="22"/>
      <c r="P244" s="301"/>
      <c r="Q244" s="295"/>
      <c r="R244" s="295"/>
      <c r="S244" s="295"/>
      <c r="T244" s="295"/>
      <c r="U244" s="295"/>
      <c r="V244" s="295"/>
      <c r="W244" s="321" t="b">
        <f>W241</f>
        <v>0</v>
      </c>
    </row>
    <row r="245" spans="3:23" s="294" customFormat="1" ht="5.0999999999999996" customHeight="1" x14ac:dyDescent="0.2">
      <c r="C245" s="270"/>
      <c r="D245" s="391"/>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2">
      <c r="C246" s="270"/>
      <c r="D246" s="29" t="s">
        <v>154</v>
      </c>
      <c r="E246" s="1076" t="str">
        <f>Translations!$B$316</f>
        <v>Description of the methodology for keeping track of the products produced</v>
      </c>
      <c r="F246" s="1076"/>
      <c r="G246" s="1076"/>
      <c r="H246" s="1076"/>
      <c r="I246" s="1076"/>
      <c r="J246" s="1076"/>
      <c r="K246" s="1076"/>
      <c r="L246" s="1076"/>
      <c r="M246" s="1076"/>
      <c r="N246" s="1077"/>
      <c r="O246" s="22"/>
      <c r="P246" s="295"/>
      <c r="Q246" s="295"/>
      <c r="R246" s="295"/>
      <c r="S246" s="295"/>
      <c r="T246" s="295"/>
      <c r="U246" s="295"/>
      <c r="V246" s="295"/>
      <c r="W246" s="314"/>
    </row>
    <row r="247" spans="3:23" s="294" customFormat="1" ht="5.0999999999999996" customHeight="1" x14ac:dyDescent="0.2">
      <c r="C247" s="270"/>
      <c r="D247" s="40"/>
      <c r="E247" s="272"/>
      <c r="F247" s="393"/>
      <c r="G247" s="394"/>
      <c r="H247" s="394"/>
      <c r="I247" s="394"/>
      <c r="J247" s="394"/>
      <c r="K247" s="394"/>
      <c r="L247" s="394"/>
      <c r="M247" s="394"/>
      <c r="N247" s="396"/>
      <c r="O247" s="22"/>
      <c r="P247" s="295"/>
      <c r="Q247" s="295"/>
      <c r="R247" s="295"/>
      <c r="S247" s="295"/>
      <c r="T247" s="295"/>
      <c r="U247" s="295"/>
      <c r="V247" s="295"/>
      <c r="W247" s="314"/>
    </row>
    <row r="248" spans="3:23" s="294" customFormat="1" ht="12.75" customHeight="1" x14ac:dyDescent="0.2">
      <c r="C248" s="270"/>
      <c r="D248" s="391"/>
      <c r="E248" s="137"/>
      <c r="F248" s="1026" t="str">
        <f>IF(M210=EUConst_Relevant,HYPERLINK("#" &amp; Q248,EUConst_MsgDescription),"")</f>
        <v/>
      </c>
      <c r="G248" s="1004"/>
      <c r="H248" s="1004"/>
      <c r="I248" s="1004"/>
      <c r="J248" s="1004"/>
      <c r="K248" s="1004"/>
      <c r="L248" s="1004"/>
      <c r="M248" s="1004"/>
      <c r="N248" s="1005"/>
      <c r="O248" s="22"/>
      <c r="P248" s="26" t="s">
        <v>481</v>
      </c>
      <c r="Q248" s="477" t="str">
        <f>"#"&amp;ADDRESS(ROW($C$10),COLUMN($C$10))</f>
        <v>#$C$10</v>
      </c>
      <c r="R248" s="295"/>
      <c r="S248" s="295"/>
      <c r="T248" s="295"/>
      <c r="U248" s="295"/>
      <c r="V248" s="295"/>
      <c r="W248" s="314"/>
    </row>
    <row r="249" spans="3:23" s="294" customFormat="1" ht="5.0999999999999996" customHeight="1" x14ac:dyDescent="0.2">
      <c r="C249" s="270"/>
      <c r="D249" s="391"/>
      <c r="E249" s="28"/>
      <c r="F249" s="1069"/>
      <c r="G249" s="1069"/>
      <c r="H249" s="1069"/>
      <c r="I249" s="1069"/>
      <c r="J249" s="1069"/>
      <c r="K249" s="1069"/>
      <c r="L249" s="1069"/>
      <c r="M249" s="1069"/>
      <c r="N249" s="1070"/>
      <c r="O249" s="22"/>
      <c r="P249" s="301"/>
      <c r="Q249" s="295"/>
      <c r="R249" s="295"/>
      <c r="S249" s="295"/>
      <c r="T249" s="295"/>
      <c r="U249" s="295"/>
      <c r="V249" s="295"/>
      <c r="W249" s="314"/>
    </row>
    <row r="250" spans="3:23" s="294" customFormat="1" ht="50.1" customHeight="1" x14ac:dyDescent="0.2">
      <c r="C250" s="270"/>
      <c r="D250" s="391"/>
      <c r="E250" s="317"/>
      <c r="F250" s="977"/>
      <c r="G250" s="978"/>
      <c r="H250" s="978"/>
      <c r="I250" s="978"/>
      <c r="J250" s="978"/>
      <c r="K250" s="978"/>
      <c r="L250" s="978"/>
      <c r="M250" s="978"/>
      <c r="N250" s="984"/>
      <c r="O250" s="22"/>
      <c r="P250" s="295"/>
      <c r="Q250" s="295"/>
      <c r="R250" s="295"/>
      <c r="S250" s="295"/>
      <c r="T250" s="295"/>
      <c r="U250" s="295"/>
      <c r="V250" s="295"/>
      <c r="W250" s="314"/>
    </row>
    <row r="251" spans="3:23" s="294" customFormat="1" ht="5.0999999999999996" customHeight="1" x14ac:dyDescent="0.2">
      <c r="C251" s="447"/>
      <c r="D251" s="449"/>
      <c r="E251" s="454"/>
      <c r="F251" s="455"/>
      <c r="G251" s="455"/>
      <c r="H251" s="455"/>
      <c r="I251" s="455"/>
      <c r="J251" s="455"/>
      <c r="K251" s="455"/>
      <c r="L251" s="455"/>
      <c r="M251" s="455"/>
      <c r="N251" s="456"/>
      <c r="O251" s="22"/>
      <c r="P251" s="301"/>
      <c r="Q251" s="295"/>
      <c r="R251" s="306"/>
      <c r="S251" s="295"/>
      <c r="T251" s="295"/>
      <c r="U251" s="295"/>
      <c r="V251" s="295"/>
      <c r="W251" s="314"/>
    </row>
    <row r="252" spans="3:23" s="294" customFormat="1" ht="12.75" customHeight="1" x14ac:dyDescent="0.2">
      <c r="C252" s="457"/>
      <c r="D252" s="458"/>
      <c r="E252" s="458"/>
      <c r="F252" s="458"/>
      <c r="G252" s="458"/>
      <c r="H252" s="458"/>
      <c r="I252" s="458"/>
      <c r="J252" s="458"/>
      <c r="K252" s="458"/>
      <c r="L252" s="458"/>
      <c r="M252" s="458"/>
      <c r="N252" s="459"/>
      <c r="O252" s="22"/>
      <c r="P252" s="295"/>
      <c r="Q252" s="295"/>
      <c r="R252" s="295"/>
      <c r="S252" s="295"/>
      <c r="T252" s="295"/>
      <c r="U252" s="295"/>
      <c r="V252" s="295"/>
      <c r="W252" s="314"/>
    </row>
    <row r="253" spans="3:23" s="294" customFormat="1" ht="15" customHeight="1" x14ac:dyDescent="0.2">
      <c r="C253" s="403"/>
      <c r="D253" s="1064" t="str">
        <f>Translations!$B$329</f>
        <v>Data required for the determination of the benchmark improvement rate pursuant to Article 10a(2) of the Directive</v>
      </c>
      <c r="E253" s="1065"/>
      <c r="F253" s="1065"/>
      <c r="G253" s="1065"/>
      <c r="H253" s="1065"/>
      <c r="I253" s="1065"/>
      <c r="J253" s="1065"/>
      <c r="K253" s="1065"/>
      <c r="L253" s="1065"/>
      <c r="M253" s="1065"/>
      <c r="N253" s="1066"/>
      <c r="O253" s="22"/>
      <c r="P253" s="295"/>
      <c r="Q253" s="295"/>
      <c r="R253" s="295"/>
      <c r="S253" s="295"/>
      <c r="T253" s="295"/>
      <c r="U253" s="295"/>
      <c r="V253" s="295"/>
      <c r="W253" s="314"/>
    </row>
    <row r="254" spans="3:23" s="294" customFormat="1" ht="5.0999999999999996" customHeight="1" x14ac:dyDescent="0.2">
      <c r="C254" s="403"/>
      <c r="D254" s="404"/>
      <c r="E254" s="404"/>
      <c r="F254" s="404"/>
      <c r="G254" s="404"/>
      <c r="H254" s="404"/>
      <c r="I254" s="404"/>
      <c r="J254" s="404"/>
      <c r="K254" s="404"/>
      <c r="L254" s="404"/>
      <c r="M254" s="404"/>
      <c r="N254" s="405"/>
      <c r="O254" s="22"/>
      <c r="P254" s="295"/>
      <c r="Q254" s="295"/>
      <c r="R254" s="295"/>
      <c r="S254" s="295"/>
      <c r="T254" s="295"/>
      <c r="U254" s="295"/>
      <c r="V254" s="295"/>
      <c r="W254" s="314"/>
    </row>
    <row r="255" spans="3:23" s="294" customFormat="1" ht="12.75" customHeight="1" x14ac:dyDescent="0.2">
      <c r="C255" s="403"/>
      <c r="D255" s="406" t="s">
        <v>148</v>
      </c>
      <c r="E255" s="1067" t="str">
        <f>Translations!$B$330</f>
        <v>Directly attributable emissions</v>
      </c>
      <c r="F255" s="1067"/>
      <c r="G255" s="1067"/>
      <c r="H255" s="1067"/>
      <c r="I255" s="1067"/>
      <c r="J255" s="1067"/>
      <c r="K255" s="1067"/>
      <c r="L255" s="1067"/>
      <c r="M255" s="1067"/>
      <c r="N255" s="1068"/>
      <c r="O255" s="22"/>
      <c r="P255" s="295"/>
      <c r="Q255" s="295"/>
      <c r="R255" s="295"/>
      <c r="S255" s="295"/>
      <c r="T255" s="295"/>
      <c r="U255" s="295"/>
      <c r="V255" s="295"/>
      <c r="W255" s="314"/>
    </row>
    <row r="256" spans="3:23" s="294" customFormat="1" ht="12.75" customHeight="1" x14ac:dyDescent="0.2">
      <c r="C256" s="403"/>
      <c r="D256" s="407"/>
      <c r="E256" s="1111" t="str">
        <f>Translations!$B$394</f>
        <v>For the specific purpose of the NIMs data collection, this section should cover all data provided in section G.(c) in the "baseline data collection" template.</v>
      </c>
      <c r="F256" s="1112"/>
      <c r="G256" s="1112"/>
      <c r="H256" s="1112"/>
      <c r="I256" s="1112"/>
      <c r="J256" s="1112"/>
      <c r="K256" s="1112"/>
      <c r="L256" s="1112"/>
      <c r="M256" s="1112"/>
      <c r="N256" s="1113"/>
      <c r="O256" s="22"/>
      <c r="P256" s="301"/>
      <c r="Q256" s="295"/>
      <c r="R256" s="295"/>
      <c r="S256" s="295"/>
      <c r="T256" s="21"/>
      <c r="U256" s="295"/>
      <c r="V256" s="295"/>
      <c r="W256" s="314"/>
    </row>
    <row r="257" spans="3:23" s="294" customFormat="1" ht="5.0999999999999996" customHeight="1" x14ac:dyDescent="0.2">
      <c r="C257" s="403"/>
      <c r="D257" s="404"/>
      <c r="E257" s="408"/>
      <c r="F257" s="409"/>
      <c r="G257" s="410"/>
      <c r="H257" s="410"/>
      <c r="I257" s="410"/>
      <c r="J257" s="410"/>
      <c r="K257" s="410"/>
      <c r="L257" s="410"/>
      <c r="M257" s="410"/>
      <c r="N257" s="411"/>
      <c r="O257" s="22"/>
      <c r="P257" s="295"/>
      <c r="Q257" s="295"/>
      <c r="R257" s="295"/>
      <c r="S257" s="295"/>
      <c r="T257" s="295"/>
      <c r="U257" s="295"/>
      <c r="V257" s="295"/>
      <c r="W257" s="314"/>
    </row>
    <row r="258" spans="3:23" s="294" customFormat="1" ht="12.75" customHeight="1" x14ac:dyDescent="0.2">
      <c r="C258" s="403"/>
      <c r="D258" s="407"/>
      <c r="E258" s="412"/>
      <c r="F258" s="1026" t="str">
        <f>IF(M210=EUConst_Relevant,HYPERLINK("#" &amp; Q258,EUConst_MsgDescription),"")</f>
        <v/>
      </c>
      <c r="G258" s="1004"/>
      <c r="H258" s="1004"/>
      <c r="I258" s="1004"/>
      <c r="J258" s="1004"/>
      <c r="K258" s="1004"/>
      <c r="L258" s="1004"/>
      <c r="M258" s="1004"/>
      <c r="N258" s="1005"/>
      <c r="O258" s="22"/>
      <c r="P258" s="26" t="s">
        <v>481</v>
      </c>
      <c r="Q258" s="477" t="str">
        <f>"#"&amp;ADDRESS(ROW($C$10),COLUMN($C$10))</f>
        <v>#$C$10</v>
      </c>
      <c r="R258" s="295"/>
      <c r="S258" s="295"/>
      <c r="T258" s="295"/>
      <c r="U258" s="295"/>
      <c r="V258" s="295"/>
      <c r="W258" s="314"/>
    </row>
    <row r="259" spans="3:23" s="294" customFormat="1" ht="5.0999999999999996" customHeight="1" x14ac:dyDescent="0.2">
      <c r="C259" s="403"/>
      <c r="D259" s="407"/>
      <c r="E259" s="413"/>
      <c r="F259" s="1027"/>
      <c r="G259" s="1027"/>
      <c r="H259" s="1027"/>
      <c r="I259" s="1027"/>
      <c r="J259" s="1027"/>
      <c r="K259" s="1027"/>
      <c r="L259" s="1027"/>
      <c r="M259" s="1027"/>
      <c r="N259" s="1028"/>
      <c r="O259" s="22"/>
      <c r="P259" s="301"/>
      <c r="Q259" s="295"/>
      <c r="R259" s="295"/>
      <c r="S259" s="295"/>
      <c r="T259" s="295"/>
      <c r="U259" s="295"/>
      <c r="V259" s="295"/>
      <c r="W259" s="314"/>
    </row>
    <row r="260" spans="3:23" s="294" customFormat="1" ht="50.1" customHeight="1" x14ac:dyDescent="0.2">
      <c r="C260" s="403"/>
      <c r="D260" s="404"/>
      <c r="E260" s="404"/>
      <c r="F260" s="1006"/>
      <c r="G260" s="1007"/>
      <c r="H260" s="1007"/>
      <c r="I260" s="1007"/>
      <c r="J260" s="1007"/>
      <c r="K260" s="1007"/>
      <c r="L260" s="1007"/>
      <c r="M260" s="1007"/>
      <c r="N260" s="1008"/>
      <c r="O260" s="22"/>
      <c r="P260" s="295"/>
      <c r="Q260" s="295"/>
      <c r="R260" s="295"/>
      <c r="S260" s="295"/>
      <c r="T260" s="295"/>
      <c r="U260" s="295"/>
      <c r="V260" s="295"/>
      <c r="W260" s="314"/>
    </row>
    <row r="261" spans="3:23" s="294" customFormat="1" ht="5.0999999999999996" customHeight="1" x14ac:dyDescent="0.2">
      <c r="C261" s="403"/>
      <c r="D261" s="404"/>
      <c r="E261" s="404"/>
      <c r="F261" s="404"/>
      <c r="G261" s="404"/>
      <c r="H261" s="404"/>
      <c r="I261" s="404"/>
      <c r="J261" s="404"/>
      <c r="K261" s="404"/>
      <c r="L261" s="404"/>
      <c r="M261" s="404"/>
      <c r="N261" s="405"/>
      <c r="O261" s="22"/>
      <c r="P261" s="295"/>
      <c r="Q261" s="295"/>
      <c r="R261" s="295"/>
      <c r="S261" s="295"/>
      <c r="T261" s="295"/>
      <c r="U261" s="295"/>
      <c r="V261" s="295"/>
      <c r="W261" s="314"/>
    </row>
    <row r="262" spans="3:23" s="294" customFormat="1" ht="12.75" customHeight="1" x14ac:dyDescent="0.2">
      <c r="C262" s="403"/>
      <c r="D262" s="404"/>
      <c r="E262" s="404"/>
      <c r="F262" s="1029" t="str">
        <f>Translations!$B$210</f>
        <v>Reference to external files, if relevant</v>
      </c>
      <c r="G262" s="1029"/>
      <c r="H262" s="1029"/>
      <c r="I262" s="1029"/>
      <c r="J262" s="1029"/>
      <c r="K262" s="934"/>
      <c r="L262" s="934"/>
      <c r="M262" s="934"/>
      <c r="N262" s="934"/>
      <c r="O262" s="22"/>
      <c r="P262" s="295"/>
      <c r="Q262" s="295"/>
      <c r="R262" s="295"/>
      <c r="S262" s="295"/>
      <c r="T262" s="295"/>
      <c r="U262" s="295"/>
      <c r="V262" s="295"/>
      <c r="W262" s="314"/>
    </row>
    <row r="263" spans="3:23" s="294" customFormat="1" ht="5.0999999999999996" customHeight="1" x14ac:dyDescent="0.2">
      <c r="C263" s="403"/>
      <c r="D263" s="407"/>
      <c r="E263" s="404"/>
      <c r="F263" s="404"/>
      <c r="G263" s="404"/>
      <c r="H263" s="404"/>
      <c r="I263" s="404"/>
      <c r="J263" s="404"/>
      <c r="K263" s="404"/>
      <c r="L263" s="404"/>
      <c r="M263" s="404"/>
      <c r="N263" s="405"/>
      <c r="O263" s="22"/>
      <c r="P263" s="295"/>
      <c r="Q263" s="295"/>
      <c r="R263" s="295"/>
      <c r="S263" s="295"/>
      <c r="T263" s="295"/>
      <c r="U263" s="295"/>
      <c r="V263" s="295"/>
      <c r="W263" s="314"/>
    </row>
    <row r="264" spans="3:23" s="294" customFormat="1" ht="5.0999999999999996" customHeight="1" x14ac:dyDescent="0.2">
      <c r="C264" s="400"/>
      <c r="D264" s="416"/>
      <c r="E264" s="401"/>
      <c r="F264" s="401"/>
      <c r="G264" s="401"/>
      <c r="H264" s="401"/>
      <c r="I264" s="401"/>
      <c r="J264" s="401"/>
      <c r="K264" s="401"/>
      <c r="L264" s="401"/>
      <c r="M264" s="401"/>
      <c r="N264" s="402"/>
      <c r="O264" s="22"/>
      <c r="P264" s="295"/>
      <c r="Q264" s="295"/>
      <c r="R264" s="295"/>
      <c r="S264" s="295"/>
      <c r="T264" s="295"/>
      <c r="U264" s="295"/>
      <c r="V264" s="295"/>
      <c r="W264" s="314"/>
    </row>
    <row r="265" spans="3:23" s="294" customFormat="1" ht="12.75" customHeight="1" x14ac:dyDescent="0.2">
      <c r="C265" s="403"/>
      <c r="D265" s="406" t="s">
        <v>149</v>
      </c>
      <c r="E265" s="1045" t="str">
        <f>Translations!$B$347</f>
        <v>Fuel input to this sub-installation and relevant emission factor</v>
      </c>
      <c r="F265" s="1045"/>
      <c r="G265" s="1045"/>
      <c r="H265" s="1045"/>
      <c r="I265" s="1045"/>
      <c r="J265" s="1045"/>
      <c r="K265" s="1045"/>
      <c r="L265" s="1045"/>
      <c r="M265" s="1045"/>
      <c r="N265" s="1046"/>
      <c r="O265" s="22"/>
      <c r="P265" s="295"/>
      <c r="Q265" s="295"/>
      <c r="R265" s="295"/>
      <c r="S265" s="295"/>
      <c r="T265" s="295"/>
      <c r="U265" s="295"/>
      <c r="V265" s="295"/>
      <c r="W265" s="314"/>
    </row>
    <row r="266" spans="3:23" s="294" customFormat="1" ht="12.75" customHeight="1" x14ac:dyDescent="0.2">
      <c r="C266" s="403"/>
      <c r="D266" s="404"/>
      <c r="E266" s="1111" t="str">
        <f>Translations!$B$399</f>
        <v>For the specific purpose of the NIMs data collection, this section should cover all data provided in section G.(d) in the "baseline data collection" template.</v>
      </c>
      <c r="F266" s="1112"/>
      <c r="G266" s="1112"/>
      <c r="H266" s="1112"/>
      <c r="I266" s="1112"/>
      <c r="J266" s="1112"/>
      <c r="K266" s="1112"/>
      <c r="L266" s="1112"/>
      <c r="M266" s="1112"/>
      <c r="N266" s="1113"/>
      <c r="O266" s="22"/>
      <c r="P266" s="295"/>
      <c r="Q266" s="295"/>
      <c r="R266" s="295"/>
      <c r="S266" s="295"/>
      <c r="T266" s="295"/>
      <c r="U266" s="295"/>
      <c r="V266" s="295"/>
      <c r="W266" s="314"/>
    </row>
    <row r="267" spans="3:23" s="294" customFormat="1" ht="12.75" customHeight="1" x14ac:dyDescent="0.2">
      <c r="C267" s="403"/>
      <c r="D267" s="407" t="s">
        <v>152</v>
      </c>
      <c r="E267" s="1047" t="str">
        <f>Translations!$B$249</f>
        <v>Information on the methodology applied</v>
      </c>
      <c r="F267" s="1047"/>
      <c r="G267" s="1047"/>
      <c r="H267" s="1047"/>
      <c r="I267" s="1047"/>
      <c r="J267" s="1047"/>
      <c r="K267" s="1047"/>
      <c r="L267" s="1047"/>
      <c r="M267" s="1047"/>
      <c r="N267" s="1049"/>
      <c r="O267" s="22"/>
      <c r="P267" s="301"/>
      <c r="Q267" s="295"/>
      <c r="R267" s="295"/>
      <c r="S267" s="295"/>
      <c r="T267" s="295"/>
      <c r="U267" s="295"/>
      <c r="V267" s="295"/>
      <c r="W267" s="314"/>
    </row>
    <row r="268" spans="3:23" s="294" customFormat="1" ht="25.5" customHeight="1" x14ac:dyDescent="0.2">
      <c r="C268" s="403"/>
      <c r="D268" s="404"/>
      <c r="E268" s="404"/>
      <c r="F268" s="426"/>
      <c r="G268" s="404"/>
      <c r="H268" s="404"/>
      <c r="I268" s="1044" t="str">
        <f>Translations!$B$254</f>
        <v>Data source</v>
      </c>
      <c r="J268" s="1044"/>
      <c r="K268" s="1044" t="str">
        <f>Translations!$B$255</f>
        <v>Other data source (if applicable)</v>
      </c>
      <c r="L268" s="1044"/>
      <c r="M268" s="1044" t="str">
        <f>Translations!$B$255</f>
        <v>Other data source (if applicable)</v>
      </c>
      <c r="N268" s="1044"/>
      <c r="O268" s="22"/>
      <c r="P268" s="295"/>
      <c r="Q268" s="295"/>
      <c r="R268" s="295"/>
      <c r="S268" s="295"/>
      <c r="T268" s="295"/>
      <c r="U268" s="295"/>
      <c r="V268" s="295"/>
      <c r="W268" s="314"/>
    </row>
    <row r="269" spans="3:23" s="294" customFormat="1" ht="12.75" customHeight="1" x14ac:dyDescent="0.2">
      <c r="C269" s="403"/>
      <c r="D269" s="407"/>
      <c r="E269" s="412" t="s">
        <v>908</v>
      </c>
      <c r="F269" s="1030" t="str">
        <f>Translations!$B$231</f>
        <v>Fuel input</v>
      </c>
      <c r="G269" s="1030"/>
      <c r="H269" s="1031"/>
      <c r="I269" s="1032"/>
      <c r="J269" s="1033"/>
      <c r="K269" s="1034"/>
      <c r="L269" s="1035"/>
      <c r="M269" s="1034"/>
      <c r="N269" s="1036"/>
      <c r="O269" s="22"/>
      <c r="P269" s="295"/>
      <c r="Q269" s="295"/>
      <c r="R269" s="295"/>
      <c r="S269" s="295"/>
      <c r="T269" s="295"/>
      <c r="U269" s="295"/>
      <c r="V269" s="295"/>
      <c r="W269" s="314"/>
    </row>
    <row r="270" spans="3:23" s="294" customFormat="1" ht="12.75" customHeight="1" x14ac:dyDescent="0.2">
      <c r="C270" s="403"/>
      <c r="D270" s="407"/>
      <c r="E270" s="412" t="s">
        <v>909</v>
      </c>
      <c r="F270" s="1037" t="str">
        <f>Translations!$B$402</f>
        <v>Net calorific value</v>
      </c>
      <c r="G270" s="1037"/>
      <c r="H270" s="1038"/>
      <c r="I270" s="1039"/>
      <c r="J270" s="1096"/>
      <c r="K270" s="1041"/>
      <c r="L270" s="1043"/>
      <c r="M270" s="1041"/>
      <c r="N270" s="1043"/>
      <c r="O270" s="22"/>
      <c r="P270" s="295"/>
      <c r="Q270" s="295"/>
      <c r="R270" s="295"/>
      <c r="S270" s="295"/>
      <c r="T270" s="295"/>
      <c r="U270" s="295"/>
      <c r="V270" s="295"/>
      <c r="W270" s="314"/>
    </row>
    <row r="271" spans="3:23" s="294" customFormat="1" ht="12.75" customHeight="1" thickBot="1" x14ac:dyDescent="0.25">
      <c r="C271" s="403"/>
      <c r="D271" s="407"/>
      <c r="E271" s="412" t="s">
        <v>910</v>
      </c>
      <c r="F271" s="1019" t="str">
        <f>Translations!$B$353</f>
        <v>Weighted emission factor</v>
      </c>
      <c r="G271" s="1019"/>
      <c r="H271" s="1020"/>
      <c r="I271" s="1021"/>
      <c r="J271" s="1097"/>
      <c r="K271" s="1023"/>
      <c r="L271" s="1025"/>
      <c r="M271" s="1023"/>
      <c r="N271" s="1025"/>
      <c r="O271" s="22"/>
      <c r="P271" s="295"/>
      <c r="Q271" s="295"/>
      <c r="R271" s="295"/>
      <c r="S271" s="295"/>
      <c r="T271" s="295"/>
      <c r="U271" s="295"/>
      <c r="V271" s="295"/>
      <c r="W271" s="314"/>
    </row>
    <row r="272" spans="3:23" s="294" customFormat="1" ht="12.75" customHeight="1" x14ac:dyDescent="0.2">
      <c r="C272" s="403"/>
      <c r="D272" s="407"/>
      <c r="E272" s="412" t="s">
        <v>911</v>
      </c>
      <c r="F272" s="1030" t="str">
        <f>Translations!$B$403</f>
        <v>Fuel input from waste gases</v>
      </c>
      <c r="G272" s="1031"/>
      <c r="H272" s="1155"/>
      <c r="I272" s="1032"/>
      <c r="J272" s="1154"/>
      <c r="K272" s="1034"/>
      <c r="L272" s="1036"/>
      <c r="M272" s="1034"/>
      <c r="N272" s="1036"/>
      <c r="O272" s="22"/>
      <c r="P272" s="295"/>
      <c r="Q272" s="295"/>
      <c r="R272" s="295"/>
      <c r="S272" s="295"/>
      <c r="T272" s="295"/>
      <c r="U272" s="295"/>
      <c r="V272" s="295"/>
      <c r="W272" s="478" t="b">
        <f>AND(H272&lt;&gt;"",H272=FALSE)</f>
        <v>0</v>
      </c>
    </row>
    <row r="273" spans="3:23" s="294" customFormat="1" ht="12.75" customHeight="1" x14ac:dyDescent="0.2">
      <c r="C273" s="403"/>
      <c r="D273" s="407"/>
      <c r="E273" s="412" t="s">
        <v>912</v>
      </c>
      <c r="F273" s="1037" t="str">
        <f>Translations!$B$402</f>
        <v>Net calorific value</v>
      </c>
      <c r="G273" s="1038"/>
      <c r="H273" s="1156"/>
      <c r="I273" s="1039"/>
      <c r="J273" s="1096"/>
      <c r="K273" s="1041"/>
      <c r="L273" s="1043"/>
      <c r="M273" s="1041"/>
      <c r="N273" s="1043"/>
      <c r="O273" s="22"/>
      <c r="P273" s="295"/>
      <c r="Q273" s="295"/>
      <c r="R273" s="295"/>
      <c r="S273" s="295"/>
      <c r="T273" s="295"/>
      <c r="U273" s="295"/>
      <c r="V273" s="295"/>
      <c r="W273" s="466" t="b">
        <f>W272</f>
        <v>0</v>
      </c>
    </row>
    <row r="274" spans="3:23" s="294" customFormat="1" ht="12.75" customHeight="1" thickBot="1" x14ac:dyDescent="0.25">
      <c r="C274" s="403"/>
      <c r="D274" s="407"/>
      <c r="E274" s="412" t="s">
        <v>913</v>
      </c>
      <c r="F274" s="1019" t="str">
        <f>Translations!$B$375</f>
        <v>Emission factor</v>
      </c>
      <c r="G274" s="1020"/>
      <c r="H274" s="1157"/>
      <c r="I274" s="1021"/>
      <c r="J274" s="1097"/>
      <c r="K274" s="1023"/>
      <c r="L274" s="1025"/>
      <c r="M274" s="1023"/>
      <c r="N274" s="1025"/>
      <c r="O274" s="22"/>
      <c r="P274" s="295"/>
      <c r="Q274" s="295"/>
      <c r="R274" s="295"/>
      <c r="S274" s="295"/>
      <c r="T274" s="295"/>
      <c r="U274" s="295"/>
      <c r="V274" s="295"/>
      <c r="W274" s="475" t="b">
        <f>W273</f>
        <v>0</v>
      </c>
    </row>
    <row r="275" spans="3:23" s="294" customFormat="1" ht="5.0999999999999996" customHeight="1" x14ac:dyDescent="0.2">
      <c r="C275" s="403"/>
      <c r="D275" s="407"/>
      <c r="E275" s="404"/>
      <c r="F275" s="404"/>
      <c r="G275" s="404"/>
      <c r="H275" s="404"/>
      <c r="I275" s="404"/>
      <c r="J275" s="404"/>
      <c r="K275" s="404"/>
      <c r="L275" s="404"/>
      <c r="M275" s="404"/>
      <c r="N275" s="405"/>
      <c r="O275" s="22"/>
      <c r="P275" s="295"/>
      <c r="Q275" s="295"/>
      <c r="R275" s="295"/>
      <c r="S275" s="295"/>
      <c r="T275" s="295"/>
      <c r="U275" s="295"/>
      <c r="V275" s="295"/>
      <c r="W275" s="314"/>
    </row>
    <row r="276" spans="3:23" s="294" customFormat="1" ht="12.75" customHeight="1" x14ac:dyDescent="0.2">
      <c r="C276" s="403"/>
      <c r="D276" s="407"/>
      <c r="E276" s="412" t="s">
        <v>914</v>
      </c>
      <c r="F276" s="1013" t="str">
        <f>Translations!$B$257</f>
        <v>Description of the methodology applied</v>
      </c>
      <c r="G276" s="1013"/>
      <c r="H276" s="1013"/>
      <c r="I276" s="1013"/>
      <c r="J276" s="1013"/>
      <c r="K276" s="1013"/>
      <c r="L276" s="1013"/>
      <c r="M276" s="1013"/>
      <c r="N276" s="1014"/>
      <c r="O276" s="22"/>
      <c r="P276" s="295"/>
      <c r="Q276" s="295"/>
      <c r="R276" s="295"/>
      <c r="S276" s="295"/>
      <c r="T276" s="295"/>
      <c r="U276" s="295"/>
      <c r="V276" s="295"/>
      <c r="W276" s="314"/>
    </row>
    <row r="277" spans="3:23" s="294" customFormat="1" ht="5.0999999999999996" customHeight="1" x14ac:dyDescent="0.2">
      <c r="C277" s="403"/>
      <c r="D277" s="404"/>
      <c r="E277" s="408"/>
      <c r="F277" s="423"/>
      <c r="G277" s="424"/>
      <c r="H277" s="424"/>
      <c r="I277" s="424"/>
      <c r="J277" s="424"/>
      <c r="K277" s="424"/>
      <c r="L277" s="424"/>
      <c r="M277" s="424"/>
      <c r="N277" s="425"/>
      <c r="O277" s="22"/>
      <c r="P277" s="295"/>
      <c r="Q277" s="295"/>
      <c r="R277" s="295"/>
      <c r="S277" s="295"/>
      <c r="T277" s="295"/>
      <c r="U277" s="295"/>
      <c r="V277" s="295"/>
      <c r="W277" s="314"/>
    </row>
    <row r="278" spans="3:23" s="294" customFormat="1" ht="12.75" customHeight="1" x14ac:dyDescent="0.2">
      <c r="C278" s="403"/>
      <c r="D278" s="407"/>
      <c r="E278" s="412"/>
      <c r="F278" s="1026" t="str">
        <f>IF(M210=EUConst_Relevant,HYPERLINK("#" &amp; Q278,EUConst_MsgDescription),"")</f>
        <v/>
      </c>
      <c r="G278" s="1004"/>
      <c r="H278" s="1004"/>
      <c r="I278" s="1004"/>
      <c r="J278" s="1004"/>
      <c r="K278" s="1004"/>
      <c r="L278" s="1004"/>
      <c r="M278" s="1004"/>
      <c r="N278" s="1005"/>
      <c r="O278" s="22"/>
      <c r="P278" s="26" t="s">
        <v>481</v>
      </c>
      <c r="Q278" s="477" t="str">
        <f>"#"&amp;ADDRESS(ROW($C$10),COLUMN($C$10))</f>
        <v>#$C$10</v>
      </c>
      <c r="R278" s="295"/>
      <c r="S278" s="295"/>
      <c r="T278" s="295"/>
      <c r="U278" s="295"/>
      <c r="V278" s="295"/>
      <c r="W278" s="314"/>
    </row>
    <row r="279" spans="3:23" s="294" customFormat="1" ht="5.0999999999999996" customHeight="1" x14ac:dyDescent="0.2">
      <c r="C279" s="403"/>
      <c r="D279" s="407"/>
      <c r="E279" s="413"/>
      <c r="F279" s="1027"/>
      <c r="G279" s="1027"/>
      <c r="H279" s="1027"/>
      <c r="I279" s="1027"/>
      <c r="J279" s="1027"/>
      <c r="K279" s="1027"/>
      <c r="L279" s="1027"/>
      <c r="M279" s="1027"/>
      <c r="N279" s="1028"/>
      <c r="O279" s="22"/>
      <c r="P279" s="301"/>
      <c r="Q279" s="295"/>
      <c r="R279" s="295"/>
      <c r="S279" s="295"/>
      <c r="T279" s="295"/>
      <c r="U279" s="295"/>
      <c r="V279" s="295"/>
      <c r="W279" s="314"/>
    </row>
    <row r="280" spans="3:23" s="294" customFormat="1" ht="50.1" customHeight="1" x14ac:dyDescent="0.2">
      <c r="C280" s="403"/>
      <c r="D280" s="413"/>
      <c r="E280" s="413"/>
      <c r="F280" s="994"/>
      <c r="G280" s="995"/>
      <c r="H280" s="995"/>
      <c r="I280" s="995"/>
      <c r="J280" s="995"/>
      <c r="K280" s="995"/>
      <c r="L280" s="995"/>
      <c r="M280" s="995"/>
      <c r="N280" s="996"/>
      <c r="O280" s="22"/>
      <c r="P280" s="295"/>
      <c r="Q280" s="295"/>
      <c r="R280" s="295"/>
      <c r="S280" s="295"/>
      <c r="T280" s="295"/>
      <c r="U280" s="295"/>
      <c r="V280" s="295"/>
      <c r="W280" s="314"/>
    </row>
    <row r="281" spans="3:23" s="294" customFormat="1" ht="5.0999999999999996" customHeight="1" x14ac:dyDescent="0.2">
      <c r="C281" s="403"/>
      <c r="D281" s="407"/>
      <c r="E281" s="404"/>
      <c r="F281" s="404"/>
      <c r="G281" s="404"/>
      <c r="H281" s="404"/>
      <c r="I281" s="404"/>
      <c r="J281" s="404"/>
      <c r="K281" s="404"/>
      <c r="L281" s="404"/>
      <c r="M281" s="404"/>
      <c r="N281" s="405"/>
      <c r="O281" s="22"/>
      <c r="P281" s="295"/>
      <c r="Q281" s="295"/>
      <c r="R281" s="295"/>
      <c r="S281" s="295"/>
      <c r="T281" s="295"/>
      <c r="U281" s="295"/>
      <c r="V281" s="295"/>
      <c r="W281" s="314"/>
    </row>
    <row r="282" spans="3:23" s="294" customFormat="1" ht="12.75" customHeight="1" x14ac:dyDescent="0.2">
      <c r="C282" s="403"/>
      <c r="D282" s="407"/>
      <c r="E282" s="412"/>
      <c r="F282" s="1029" t="str">
        <f>Translations!$B$210</f>
        <v>Reference to external files, if relevant</v>
      </c>
      <c r="G282" s="1029"/>
      <c r="H282" s="1029"/>
      <c r="I282" s="1029"/>
      <c r="J282" s="1029"/>
      <c r="K282" s="934"/>
      <c r="L282" s="934"/>
      <c r="M282" s="934"/>
      <c r="N282" s="934"/>
      <c r="O282" s="22"/>
      <c r="P282" s="295"/>
      <c r="Q282" s="295"/>
      <c r="R282" s="295"/>
      <c r="S282" s="295"/>
      <c r="T282" s="295"/>
      <c r="U282" s="295"/>
      <c r="V282" s="295"/>
      <c r="W282" s="446" t="s">
        <v>457</v>
      </c>
    </row>
    <row r="283" spans="3:23" s="294" customFormat="1" ht="5.0999999999999996" customHeight="1" thickBot="1" x14ac:dyDescent="0.25">
      <c r="C283" s="403"/>
      <c r="D283" s="407"/>
      <c r="E283" s="404"/>
      <c r="F283" s="404"/>
      <c r="G283" s="404"/>
      <c r="H283" s="404"/>
      <c r="I283" s="404"/>
      <c r="J283" s="404"/>
      <c r="K283" s="404"/>
      <c r="L283" s="404"/>
      <c r="M283" s="404"/>
      <c r="N283" s="405"/>
      <c r="O283" s="22"/>
      <c r="P283" s="301"/>
      <c r="Q283" s="295"/>
      <c r="R283" s="295"/>
      <c r="S283" s="295"/>
      <c r="T283" s="295"/>
      <c r="U283" s="295"/>
      <c r="V283" s="295"/>
      <c r="W283" s="295"/>
    </row>
    <row r="284" spans="3:23" s="294" customFormat="1" ht="12.75" customHeight="1" x14ac:dyDescent="0.2">
      <c r="C284" s="403"/>
      <c r="D284" s="407" t="s">
        <v>153</v>
      </c>
      <c r="E284" s="1011" t="str">
        <f>Translations!$B$258</f>
        <v>The hierarchical order has been followed?</v>
      </c>
      <c r="F284" s="1011"/>
      <c r="G284" s="1011"/>
      <c r="H284" s="1012"/>
      <c r="I284" s="312"/>
      <c r="J284" s="418" t="str">
        <f>Translations!$B$259</f>
        <v xml:space="preserve"> If not, why?</v>
      </c>
      <c r="K284" s="977"/>
      <c r="L284" s="978"/>
      <c r="M284" s="978"/>
      <c r="N284" s="984"/>
      <c r="O284" s="22"/>
      <c r="P284" s="301"/>
      <c r="Q284" s="295"/>
      <c r="R284" s="295"/>
      <c r="S284" s="295"/>
      <c r="T284" s="295"/>
      <c r="U284" s="295"/>
      <c r="V284" s="295"/>
      <c r="W284" s="470" t="b">
        <f>AND(I284&lt;&gt;"",I284=TRUE)</f>
        <v>0</v>
      </c>
    </row>
    <row r="285" spans="3:23" s="294" customFormat="1" ht="5.0999999999999996" customHeight="1" x14ac:dyDescent="0.2">
      <c r="C285" s="403"/>
      <c r="D285" s="404"/>
      <c r="E285" s="419"/>
      <c r="F285" s="419"/>
      <c r="G285" s="419"/>
      <c r="H285" s="419"/>
      <c r="I285" s="419"/>
      <c r="J285" s="419"/>
      <c r="K285" s="419"/>
      <c r="L285" s="419"/>
      <c r="M285" s="419"/>
      <c r="N285" s="420"/>
      <c r="O285" s="22"/>
      <c r="P285" s="301"/>
      <c r="Q285" s="295"/>
      <c r="R285" s="295"/>
      <c r="S285" s="295"/>
      <c r="T285" s="295"/>
      <c r="U285" s="295"/>
      <c r="V285" s="306"/>
      <c r="W285" s="466"/>
    </row>
    <row r="286" spans="3:23" s="294" customFormat="1" ht="12.75" customHeight="1" x14ac:dyDescent="0.2">
      <c r="C286" s="403"/>
      <c r="D286" s="421"/>
      <c r="E286" s="421"/>
      <c r="F286" s="1013" t="str">
        <f>Translations!$B$264</f>
        <v>Further details on any deviation from the hierarchy</v>
      </c>
      <c r="G286" s="1013"/>
      <c r="H286" s="1013"/>
      <c r="I286" s="1013"/>
      <c r="J286" s="1013"/>
      <c r="K286" s="1013"/>
      <c r="L286" s="1013"/>
      <c r="M286" s="1013"/>
      <c r="N286" s="1014"/>
      <c r="O286" s="22"/>
      <c r="P286" s="301"/>
      <c r="Q286" s="295"/>
      <c r="R286" s="295"/>
      <c r="S286" s="295"/>
      <c r="T286" s="295"/>
      <c r="U286" s="295"/>
      <c r="V286" s="306"/>
      <c r="W286" s="466"/>
    </row>
    <row r="287" spans="3:23" s="294" customFormat="1" ht="25.5" customHeight="1" thickBot="1" x14ac:dyDescent="0.25">
      <c r="C287" s="403"/>
      <c r="D287" s="421"/>
      <c r="E287" s="421"/>
      <c r="F287" s="994"/>
      <c r="G287" s="995"/>
      <c r="H287" s="995"/>
      <c r="I287" s="995"/>
      <c r="J287" s="995"/>
      <c r="K287" s="995"/>
      <c r="L287" s="995"/>
      <c r="M287" s="995"/>
      <c r="N287" s="996"/>
      <c r="O287" s="22"/>
      <c r="P287" s="301"/>
      <c r="Q287" s="295"/>
      <c r="R287" s="295"/>
      <c r="S287" s="295"/>
      <c r="T287" s="295"/>
      <c r="U287" s="295"/>
      <c r="V287" s="306"/>
      <c r="W287" s="321" t="b">
        <f>W284</f>
        <v>0</v>
      </c>
    </row>
    <row r="288" spans="3:23" s="294" customFormat="1" ht="5.0999999999999996" customHeight="1" x14ac:dyDescent="0.2">
      <c r="C288" s="403"/>
      <c r="D288" s="407"/>
      <c r="E288" s="404"/>
      <c r="F288" s="404"/>
      <c r="G288" s="404"/>
      <c r="H288" s="404"/>
      <c r="I288" s="404"/>
      <c r="J288" s="404"/>
      <c r="K288" s="404"/>
      <c r="L288" s="404"/>
      <c r="M288" s="404"/>
      <c r="N288" s="405"/>
      <c r="O288" s="22"/>
      <c r="P288" s="295"/>
      <c r="Q288" s="295"/>
      <c r="R288" s="295"/>
      <c r="S288" s="295"/>
      <c r="T288" s="295"/>
      <c r="U288" s="295"/>
      <c r="V288" s="295"/>
      <c r="W288" s="469"/>
    </row>
    <row r="289" spans="1:23" ht="5.0999999999999996" customHeight="1" x14ac:dyDescent="0.2">
      <c r="C289" s="400"/>
      <c r="D289" s="416"/>
      <c r="E289" s="401"/>
      <c r="F289" s="401"/>
      <c r="G289" s="401"/>
      <c r="H289" s="401"/>
      <c r="I289" s="401"/>
      <c r="J289" s="401"/>
      <c r="K289" s="401"/>
      <c r="L289" s="401"/>
      <c r="M289" s="401"/>
      <c r="N289" s="402"/>
      <c r="O289" s="22"/>
      <c r="P289" s="295"/>
      <c r="Q289" s="295"/>
      <c r="R289" s="295"/>
      <c r="S289" s="295"/>
      <c r="T289" s="295"/>
      <c r="U289" s="295"/>
      <c r="V289" s="295"/>
      <c r="W289" s="314"/>
    </row>
    <row r="290" spans="1:23" ht="12.75" customHeight="1" x14ac:dyDescent="0.2">
      <c r="C290" s="403"/>
      <c r="D290" s="406" t="s">
        <v>150</v>
      </c>
      <c r="E290" s="1045" t="str">
        <f>Translations!$B$404</f>
        <v>Measurable heat produced</v>
      </c>
      <c r="F290" s="1045"/>
      <c r="G290" s="1045"/>
      <c r="H290" s="1045"/>
      <c r="I290" s="1045"/>
      <c r="J290" s="1045"/>
      <c r="K290" s="1045"/>
      <c r="L290" s="1045"/>
      <c r="M290" s="1045"/>
      <c r="N290" s="1046"/>
      <c r="O290" s="22"/>
      <c r="P290" s="301"/>
      <c r="Q290" s="295"/>
      <c r="R290" s="295"/>
      <c r="S290" s="306"/>
      <c r="T290" s="306"/>
      <c r="U290" s="295"/>
      <c r="V290" s="295"/>
      <c r="W290" s="314"/>
    </row>
    <row r="291" spans="1:23" ht="12.75" customHeight="1" x14ac:dyDescent="0.2">
      <c r="C291" s="403"/>
      <c r="D291" s="404"/>
      <c r="E291" s="1111" t="str">
        <f>Translations!$B$405</f>
        <v>For the specific purpose of the NIMs data collection, this section should cover all data provided in section G.(e) in the "baseline data collection" template.</v>
      </c>
      <c r="F291" s="1112"/>
      <c r="G291" s="1112"/>
      <c r="H291" s="1112"/>
      <c r="I291" s="1112"/>
      <c r="J291" s="1112"/>
      <c r="K291" s="1112"/>
      <c r="L291" s="1112"/>
      <c r="M291" s="1112"/>
      <c r="N291" s="1113"/>
      <c r="O291" s="22"/>
      <c r="P291" s="301"/>
      <c r="Q291" s="295"/>
      <c r="R291" s="295"/>
      <c r="S291" s="295"/>
      <c r="T291" s="295"/>
      <c r="U291" s="295"/>
      <c r="V291" s="295"/>
      <c r="W291" s="314"/>
    </row>
    <row r="292" spans="1:23" ht="12.75" customHeight="1" x14ac:dyDescent="0.2">
      <c r="C292" s="403"/>
      <c r="D292" s="407" t="s">
        <v>152</v>
      </c>
      <c r="E292" s="1047" t="str">
        <f>Translations!$B$249</f>
        <v>Information on the methodology applied</v>
      </c>
      <c r="F292" s="1047"/>
      <c r="G292" s="1047"/>
      <c r="H292" s="1047"/>
      <c r="I292" s="1047"/>
      <c r="J292" s="1047"/>
      <c r="K292" s="1047"/>
      <c r="L292" s="1047"/>
      <c r="M292" s="1047"/>
      <c r="N292" s="1049"/>
      <c r="O292" s="22"/>
      <c r="P292" s="301"/>
      <c r="Q292" s="295"/>
      <c r="R292" s="295"/>
      <c r="S292" s="295"/>
      <c r="T292" s="295"/>
      <c r="U292" s="295"/>
      <c r="V292" s="295"/>
      <c r="W292" s="314"/>
    </row>
    <row r="293" spans="1:23" ht="25.5" customHeight="1" x14ac:dyDescent="0.2">
      <c r="C293" s="403"/>
      <c r="D293" s="404"/>
      <c r="E293" s="404"/>
      <c r="F293" s="404"/>
      <c r="G293" s="404"/>
      <c r="H293" s="404"/>
      <c r="I293" s="1044" t="str">
        <f>Translations!$B$254</f>
        <v>Data source</v>
      </c>
      <c r="J293" s="1044"/>
      <c r="K293" s="1044" t="str">
        <f>Translations!$B$255</f>
        <v>Other data source (if applicable)</v>
      </c>
      <c r="L293" s="1044"/>
      <c r="M293" s="1044" t="str">
        <f>Translations!$B$255</f>
        <v>Other data source (if applicable)</v>
      </c>
      <c r="N293" s="1044"/>
      <c r="O293" s="22"/>
      <c r="P293" s="301"/>
      <c r="Q293" s="295"/>
      <c r="R293" s="295"/>
      <c r="S293" s="295"/>
      <c r="T293" s="295"/>
      <c r="U293" s="295"/>
      <c r="V293" s="295"/>
      <c r="W293" s="314"/>
    </row>
    <row r="294" spans="1:23" ht="12.75" customHeight="1" x14ac:dyDescent="0.2">
      <c r="C294" s="403"/>
      <c r="D294" s="407"/>
      <c r="E294" s="412" t="s">
        <v>908</v>
      </c>
      <c r="F294" s="1050" t="str">
        <f>Translations!$B$407</f>
        <v>Heat produced</v>
      </c>
      <c r="G294" s="1050"/>
      <c r="H294" s="1051"/>
      <c r="I294" s="977"/>
      <c r="J294" s="978"/>
      <c r="K294" s="979"/>
      <c r="L294" s="980"/>
      <c r="M294" s="979"/>
      <c r="N294" s="981"/>
      <c r="O294" s="22"/>
      <c r="P294" s="295"/>
      <c r="Q294" s="295"/>
      <c r="R294" s="295"/>
      <c r="S294" s="295"/>
      <c r="T294" s="295"/>
      <c r="U294" s="295"/>
      <c r="V294" s="295"/>
      <c r="W294" s="314"/>
    </row>
    <row r="295" spans="1:23" ht="5.0999999999999996" customHeight="1" x14ac:dyDescent="0.2">
      <c r="C295" s="403"/>
      <c r="D295" s="407"/>
      <c r="E295" s="404"/>
      <c r="F295" s="404"/>
      <c r="G295" s="404"/>
      <c r="H295" s="404"/>
      <c r="I295" s="404"/>
      <c r="J295" s="404"/>
      <c r="K295" s="404"/>
      <c r="L295" s="404"/>
      <c r="M295" s="404"/>
      <c r="N295" s="405"/>
      <c r="O295" s="22"/>
      <c r="P295" s="301"/>
      <c r="Q295" s="295"/>
      <c r="R295" s="295"/>
      <c r="S295" s="295"/>
      <c r="T295" s="295"/>
      <c r="U295" s="295"/>
      <c r="V295" s="295"/>
      <c r="W295" s="314"/>
    </row>
    <row r="296" spans="1:23" ht="12.75" customHeight="1" x14ac:dyDescent="0.2">
      <c r="C296" s="403"/>
      <c r="D296" s="407"/>
      <c r="E296" s="412" t="s">
        <v>909</v>
      </c>
      <c r="F296" s="1013" t="str">
        <f>Translations!$B$257</f>
        <v>Description of the methodology applied</v>
      </c>
      <c r="G296" s="1013"/>
      <c r="H296" s="1013"/>
      <c r="I296" s="1013"/>
      <c r="J296" s="1013"/>
      <c r="K296" s="1013"/>
      <c r="L296" s="1013"/>
      <c r="M296" s="1013"/>
      <c r="N296" s="1014"/>
      <c r="O296" s="22"/>
      <c r="P296" s="301"/>
      <c r="Q296" s="295"/>
      <c r="R296" s="295"/>
      <c r="S296" s="295"/>
      <c r="T296" s="295"/>
      <c r="U296" s="295"/>
      <c r="V296" s="295"/>
      <c r="W296" s="314"/>
    </row>
    <row r="297" spans="1:23" ht="5.0999999999999996" customHeight="1" x14ac:dyDescent="0.2">
      <c r="C297" s="403"/>
      <c r="D297" s="404"/>
      <c r="E297" s="408"/>
      <c r="F297" s="409"/>
      <c r="G297" s="410"/>
      <c r="H297" s="410"/>
      <c r="I297" s="410"/>
      <c r="J297" s="410"/>
      <c r="K297" s="410"/>
      <c r="L297" s="410"/>
      <c r="M297" s="410"/>
      <c r="N297" s="411"/>
      <c r="O297" s="22"/>
      <c r="P297" s="295"/>
      <c r="Q297" s="295"/>
      <c r="R297" s="295"/>
      <c r="S297" s="295"/>
      <c r="T297" s="295"/>
      <c r="U297" s="295"/>
      <c r="V297" s="295"/>
      <c r="W297" s="314"/>
    </row>
    <row r="298" spans="1:23" ht="12.75" customHeight="1" x14ac:dyDescent="0.2">
      <c r="C298" s="403"/>
      <c r="D298" s="407"/>
      <c r="E298" s="412"/>
      <c r="F298" s="1026" t="str">
        <f>IF(M210=EUConst_Relevant,HYPERLINK("#" &amp; Q298,EUConst_MsgDescription),"")</f>
        <v/>
      </c>
      <c r="G298" s="1004"/>
      <c r="H298" s="1004"/>
      <c r="I298" s="1004"/>
      <c r="J298" s="1004"/>
      <c r="K298" s="1004"/>
      <c r="L298" s="1004"/>
      <c r="M298" s="1004"/>
      <c r="N298" s="1005"/>
      <c r="O298" s="22"/>
      <c r="P298" s="26" t="s">
        <v>481</v>
      </c>
      <c r="Q298" s="477" t="str">
        <f>"#"&amp;ADDRESS(ROW($C$10),COLUMN($C$10))</f>
        <v>#$C$10</v>
      </c>
      <c r="R298" s="295"/>
      <c r="S298" s="295"/>
      <c r="T298" s="295"/>
      <c r="U298" s="295"/>
      <c r="V298" s="295"/>
      <c r="W298" s="314"/>
    </row>
    <row r="299" spans="1:23" ht="5.0999999999999996" customHeight="1" x14ac:dyDescent="0.2">
      <c r="C299" s="403"/>
      <c r="D299" s="407"/>
      <c r="E299" s="413"/>
      <c r="F299" s="1027"/>
      <c r="G299" s="1027"/>
      <c r="H299" s="1027"/>
      <c r="I299" s="1027"/>
      <c r="J299" s="1027"/>
      <c r="K299" s="1027"/>
      <c r="L299" s="1027"/>
      <c r="M299" s="1027"/>
      <c r="N299" s="1028"/>
      <c r="O299" s="22"/>
      <c r="P299" s="301"/>
      <c r="Q299" s="295"/>
      <c r="R299" s="295"/>
      <c r="S299" s="295"/>
      <c r="T299" s="295"/>
      <c r="U299" s="295"/>
      <c r="V299" s="295"/>
      <c r="W299" s="314"/>
    </row>
    <row r="300" spans="1:23" s="299" customFormat="1" ht="50.1" customHeight="1" x14ac:dyDescent="0.2">
      <c r="A300" s="298"/>
      <c r="B300" s="14"/>
      <c r="C300" s="403"/>
      <c r="D300" s="413"/>
      <c r="E300" s="413"/>
      <c r="F300" s="994"/>
      <c r="G300" s="995"/>
      <c r="H300" s="995"/>
      <c r="I300" s="995"/>
      <c r="J300" s="995"/>
      <c r="K300" s="995"/>
      <c r="L300" s="995"/>
      <c r="M300" s="995"/>
      <c r="N300" s="996"/>
      <c r="O300" s="22"/>
      <c r="P300" s="305"/>
      <c r="Q300" s="306"/>
      <c r="R300" s="306"/>
      <c r="S300" s="295"/>
      <c r="T300" s="295"/>
      <c r="U300" s="306"/>
      <c r="V300" s="295"/>
      <c r="W300" s="314"/>
    </row>
    <row r="301" spans="1:23" ht="5.0999999999999996" customHeight="1" x14ac:dyDescent="0.2">
      <c r="C301" s="403"/>
      <c r="D301" s="407"/>
      <c r="E301" s="404"/>
      <c r="F301" s="404"/>
      <c r="G301" s="404"/>
      <c r="H301" s="404"/>
      <c r="I301" s="404"/>
      <c r="J301" s="404"/>
      <c r="K301" s="404"/>
      <c r="L301" s="404"/>
      <c r="M301" s="404"/>
      <c r="N301" s="405"/>
      <c r="O301" s="22"/>
      <c r="P301" s="295"/>
      <c r="Q301" s="295"/>
      <c r="R301" s="295"/>
      <c r="S301" s="295"/>
      <c r="T301" s="295"/>
      <c r="U301" s="295"/>
      <c r="V301" s="295"/>
      <c r="W301" s="314"/>
    </row>
    <row r="302" spans="1:23" ht="12.75" customHeight="1" x14ac:dyDescent="0.2">
      <c r="C302" s="403"/>
      <c r="D302" s="407"/>
      <c r="E302" s="412"/>
      <c r="F302" s="1029" t="str">
        <f>Translations!$B$210</f>
        <v>Reference to external files, if relevant</v>
      </c>
      <c r="G302" s="1029"/>
      <c r="H302" s="1029"/>
      <c r="I302" s="1029"/>
      <c r="J302" s="1029"/>
      <c r="K302" s="934"/>
      <c r="L302" s="934"/>
      <c r="M302" s="934"/>
      <c r="N302" s="934"/>
      <c r="O302" s="22"/>
      <c r="P302" s="295"/>
      <c r="Q302" s="295"/>
      <c r="R302" s="295"/>
      <c r="S302" s="295"/>
      <c r="T302" s="295"/>
      <c r="U302" s="295"/>
      <c r="V302" s="295"/>
      <c r="W302" s="446" t="s">
        <v>457</v>
      </c>
    </row>
    <row r="303" spans="1:23" ht="5.0999999999999996" customHeight="1" thickBot="1" x14ac:dyDescent="0.25">
      <c r="C303" s="403"/>
      <c r="D303" s="407"/>
      <c r="E303" s="404"/>
      <c r="F303" s="404"/>
      <c r="G303" s="404"/>
      <c r="H303" s="404"/>
      <c r="I303" s="404"/>
      <c r="J303" s="404"/>
      <c r="K303" s="404"/>
      <c r="L303" s="404"/>
      <c r="M303" s="404"/>
      <c r="N303" s="405"/>
      <c r="O303" s="22"/>
      <c r="P303" s="301"/>
      <c r="Q303" s="295"/>
      <c r="R303" s="295"/>
      <c r="S303" s="295"/>
      <c r="T303" s="295"/>
      <c r="U303" s="295"/>
      <c r="V303" s="295"/>
      <c r="W303" s="314"/>
    </row>
    <row r="304" spans="1:23" ht="12.75" customHeight="1" x14ac:dyDescent="0.2">
      <c r="C304" s="403"/>
      <c r="D304" s="407" t="s">
        <v>153</v>
      </c>
      <c r="E304" s="1011" t="str">
        <f>Translations!$B$258</f>
        <v>The hierarchical order has been followed?</v>
      </c>
      <c r="F304" s="1011"/>
      <c r="G304" s="1011"/>
      <c r="H304" s="1012"/>
      <c r="I304" s="312"/>
      <c r="J304" s="418" t="str">
        <f>Translations!$B$259</f>
        <v xml:space="preserve"> If not, why?</v>
      </c>
      <c r="K304" s="977"/>
      <c r="L304" s="978"/>
      <c r="M304" s="978"/>
      <c r="N304" s="984"/>
      <c r="O304" s="22"/>
      <c r="P304" s="301"/>
      <c r="Q304" s="295"/>
      <c r="R304" s="295"/>
      <c r="S304" s="295"/>
      <c r="T304" s="295"/>
      <c r="U304" s="295"/>
      <c r="V304" s="295"/>
      <c r="W304" s="470" t="b">
        <f>AND(I304&lt;&gt;"",I304=TRUE)</f>
        <v>0</v>
      </c>
    </row>
    <row r="305" spans="3:23" s="294" customFormat="1" ht="5.0999999999999996" customHeight="1" x14ac:dyDescent="0.2">
      <c r="C305" s="403"/>
      <c r="D305" s="404"/>
      <c r="E305" s="419"/>
      <c r="F305" s="419"/>
      <c r="G305" s="419"/>
      <c r="H305" s="419"/>
      <c r="I305" s="419"/>
      <c r="J305" s="419"/>
      <c r="K305" s="419"/>
      <c r="L305" s="419"/>
      <c r="M305" s="419"/>
      <c r="N305" s="420"/>
      <c r="O305" s="22"/>
      <c r="P305" s="301"/>
      <c r="Q305" s="295"/>
      <c r="R305" s="295"/>
      <c r="S305" s="295"/>
      <c r="T305" s="295"/>
      <c r="U305" s="295"/>
      <c r="V305" s="295"/>
      <c r="W305" s="466"/>
    </row>
    <row r="306" spans="3:23" s="294" customFormat="1" ht="12.75" customHeight="1" x14ac:dyDescent="0.2">
      <c r="C306" s="403"/>
      <c r="D306" s="421"/>
      <c r="E306" s="421"/>
      <c r="F306" s="1013" t="str">
        <f>Translations!$B$264</f>
        <v>Further details on any deviation from the hierarchy</v>
      </c>
      <c r="G306" s="1013"/>
      <c r="H306" s="1013"/>
      <c r="I306" s="1013"/>
      <c r="J306" s="1013"/>
      <c r="K306" s="1013"/>
      <c r="L306" s="1013"/>
      <c r="M306" s="1013"/>
      <c r="N306" s="1014"/>
      <c r="O306" s="22"/>
      <c r="P306" s="301"/>
      <c r="Q306" s="295"/>
      <c r="R306" s="295"/>
      <c r="S306" s="295"/>
      <c r="T306" s="295"/>
      <c r="U306" s="295"/>
      <c r="V306" s="295"/>
      <c r="W306" s="466"/>
    </row>
    <row r="307" spans="3:23" s="294" customFormat="1" ht="25.5" customHeight="1" thickBot="1" x14ac:dyDescent="0.25">
      <c r="C307" s="403"/>
      <c r="D307" s="421"/>
      <c r="E307" s="421"/>
      <c r="F307" s="994"/>
      <c r="G307" s="995"/>
      <c r="H307" s="995"/>
      <c r="I307" s="995"/>
      <c r="J307" s="995"/>
      <c r="K307" s="995"/>
      <c r="L307" s="995"/>
      <c r="M307" s="995"/>
      <c r="N307" s="996"/>
      <c r="O307" s="22"/>
      <c r="P307" s="301"/>
      <c r="Q307" s="295"/>
      <c r="R307" s="295"/>
      <c r="S307" s="295"/>
      <c r="T307" s="295"/>
      <c r="U307" s="295"/>
      <c r="V307" s="295"/>
      <c r="W307" s="475" t="b">
        <f>W304</f>
        <v>0</v>
      </c>
    </row>
    <row r="308" spans="3:23" s="294" customFormat="1" ht="5.0999999999999996" customHeight="1" x14ac:dyDescent="0.2">
      <c r="C308" s="403"/>
      <c r="D308" s="407"/>
      <c r="E308" s="404"/>
      <c r="F308" s="404"/>
      <c r="G308" s="404"/>
      <c r="H308" s="404"/>
      <c r="I308" s="404"/>
      <c r="J308" s="404"/>
      <c r="K308" s="404"/>
      <c r="L308" s="404"/>
      <c r="M308" s="404"/>
      <c r="N308" s="405"/>
      <c r="O308" s="22"/>
      <c r="P308" s="295"/>
      <c r="Q308" s="295"/>
      <c r="R308" s="295"/>
      <c r="S308" s="295"/>
      <c r="T308" s="295"/>
      <c r="U308" s="295"/>
      <c r="V308" s="295"/>
      <c r="W308" s="314"/>
    </row>
    <row r="309" spans="3:23" s="294" customFormat="1" ht="5.0999999999999996" customHeight="1" x14ac:dyDescent="0.2">
      <c r="C309" s="400"/>
      <c r="D309" s="416"/>
      <c r="E309" s="401"/>
      <c r="F309" s="401"/>
      <c r="G309" s="401"/>
      <c r="H309" s="401"/>
      <c r="I309" s="401"/>
      <c r="J309" s="401"/>
      <c r="K309" s="401"/>
      <c r="L309" s="401"/>
      <c r="M309" s="401"/>
      <c r="N309" s="402"/>
      <c r="O309" s="22"/>
      <c r="P309" s="295"/>
      <c r="Q309" s="295"/>
      <c r="R309" s="295"/>
      <c r="S309" s="295"/>
      <c r="T309" s="295"/>
      <c r="U309" s="295"/>
      <c r="V309" s="295"/>
      <c r="W309" s="314"/>
    </row>
    <row r="310" spans="3:23" s="294" customFormat="1" ht="12.75" customHeight="1" x14ac:dyDescent="0.2">
      <c r="C310" s="403"/>
      <c r="D310" s="406" t="s">
        <v>151</v>
      </c>
      <c r="E310" s="1045" t="str">
        <f>Translations!$B$359</f>
        <v>Measurable heat imported</v>
      </c>
      <c r="F310" s="1045"/>
      <c r="G310" s="1045"/>
      <c r="H310" s="1045"/>
      <c r="I310" s="1045"/>
      <c r="J310" s="1045"/>
      <c r="K310" s="1045"/>
      <c r="L310" s="1045"/>
      <c r="M310" s="1045"/>
      <c r="N310" s="1046"/>
      <c r="O310" s="22"/>
      <c r="P310" s="301"/>
      <c r="Q310" s="295"/>
      <c r="R310" s="295"/>
      <c r="S310" s="306"/>
      <c r="T310" s="306"/>
      <c r="U310" s="295"/>
      <c r="V310" s="295"/>
      <c r="W310" s="314"/>
    </row>
    <row r="311" spans="3:23" s="294" customFormat="1" ht="12.75" customHeight="1" x14ac:dyDescent="0.2">
      <c r="C311" s="403"/>
      <c r="D311" s="404"/>
      <c r="E311" s="1111" t="str">
        <f>Translations!$B$408</f>
        <v>For the specific purpose of the NIMs data collection, this section should cover all data provided in section G.(f) in the "baseline data collection" template.</v>
      </c>
      <c r="F311" s="1112"/>
      <c r="G311" s="1112"/>
      <c r="H311" s="1112"/>
      <c r="I311" s="1112"/>
      <c r="J311" s="1112"/>
      <c r="K311" s="1112"/>
      <c r="L311" s="1112"/>
      <c r="M311" s="1112"/>
      <c r="N311" s="1113"/>
      <c r="O311" s="22"/>
      <c r="P311" s="301"/>
      <c r="Q311" s="295"/>
      <c r="R311" s="295"/>
      <c r="S311" s="295"/>
      <c r="T311" s="295"/>
      <c r="U311" s="295"/>
      <c r="V311" s="295"/>
      <c r="W311" s="314"/>
    </row>
    <row r="312" spans="3:23" s="294" customFormat="1" ht="12.75" customHeight="1" x14ac:dyDescent="0.2">
      <c r="C312" s="403"/>
      <c r="D312" s="407" t="s">
        <v>152</v>
      </c>
      <c r="E312" s="1047" t="str">
        <f>Translations!$B$409</f>
        <v>Are further measurable heat flows relevant for this sub-installation?</v>
      </c>
      <c r="F312" s="1047"/>
      <c r="G312" s="1047"/>
      <c r="H312" s="1047"/>
      <c r="I312" s="1047"/>
      <c r="J312" s="1047"/>
      <c r="K312" s="1047"/>
      <c r="L312" s="1047"/>
      <c r="M312" s="1048"/>
      <c r="N312" s="1048"/>
      <c r="O312" s="22"/>
      <c r="P312" s="301"/>
      <c r="Q312" s="295"/>
      <c r="R312" s="295"/>
      <c r="S312" s="295"/>
      <c r="T312" s="295"/>
      <c r="U312" s="295"/>
      <c r="V312" s="295"/>
      <c r="W312" s="314"/>
    </row>
    <row r="313" spans="3:23" s="294" customFormat="1" ht="12.75" customHeight="1" x14ac:dyDescent="0.2">
      <c r="C313" s="403"/>
      <c r="D313" s="407"/>
      <c r="E313" s="404"/>
      <c r="F313" s="404"/>
      <c r="G313" s="404"/>
      <c r="H313" s="404"/>
      <c r="I313" s="404"/>
      <c r="J313" s="972" t="str">
        <f>IF(M210=EUConst_NotRelevant,"",IF(AND(M312&lt;&gt;"",M312=FALSE),HYPERLINK("#" &amp; Q313,EUconst_MsgGoOn),""))</f>
        <v/>
      </c>
      <c r="K313" s="973"/>
      <c r="L313" s="973"/>
      <c r="M313" s="973"/>
      <c r="N313" s="974"/>
      <c r="O313" s="22"/>
      <c r="P313" s="26" t="s">
        <v>481</v>
      </c>
      <c r="Q313" s="477" t="str">
        <f>Q211</f>
        <v>#JUMP_G3</v>
      </c>
      <c r="R313" s="295"/>
      <c r="S313" s="295"/>
      <c r="T313" s="295"/>
      <c r="U313" s="295"/>
      <c r="V313" s="295"/>
      <c r="W313" s="314"/>
    </row>
    <row r="314" spans="3:23" s="294" customFormat="1" ht="5.0999999999999996" customHeight="1" x14ac:dyDescent="0.2">
      <c r="C314" s="403"/>
      <c r="D314" s="407"/>
      <c r="E314" s="407"/>
      <c r="F314" s="407"/>
      <c r="G314" s="407"/>
      <c r="H314" s="407"/>
      <c r="I314" s="407"/>
      <c r="J314" s="407"/>
      <c r="K314" s="407"/>
      <c r="L314" s="407"/>
      <c r="M314" s="407"/>
      <c r="N314" s="417"/>
      <c r="O314" s="22"/>
      <c r="P314" s="26"/>
      <c r="Q314" s="295"/>
      <c r="R314" s="295"/>
      <c r="S314" s="295"/>
      <c r="T314" s="295"/>
      <c r="U314" s="295"/>
      <c r="V314" s="295"/>
      <c r="W314" s="314"/>
    </row>
    <row r="315" spans="3:23" s="294" customFormat="1" ht="12.75" customHeight="1" x14ac:dyDescent="0.2">
      <c r="C315" s="403"/>
      <c r="D315" s="407" t="s">
        <v>153</v>
      </c>
      <c r="E315" s="1047" t="str">
        <f>Translations!$B$249</f>
        <v>Information on the methodology applied</v>
      </c>
      <c r="F315" s="1047"/>
      <c r="G315" s="1047"/>
      <c r="H315" s="1047"/>
      <c r="I315" s="1047"/>
      <c r="J315" s="1047"/>
      <c r="K315" s="1047"/>
      <c r="L315" s="1047"/>
      <c r="M315" s="1047"/>
      <c r="N315" s="1049"/>
      <c r="O315" s="22"/>
      <c r="P315" s="301"/>
      <c r="Q315" s="295"/>
      <c r="R315" s="295"/>
      <c r="S315" s="295"/>
      <c r="T315" s="295"/>
      <c r="U315" s="295"/>
      <c r="V315" s="295"/>
      <c r="W315" s="314"/>
    </row>
    <row r="316" spans="3:23" s="294" customFormat="1" ht="25.5" customHeight="1" thickBot="1" x14ac:dyDescent="0.25">
      <c r="C316" s="403"/>
      <c r="D316" s="404"/>
      <c r="E316" s="404"/>
      <c r="F316" s="404"/>
      <c r="G316" s="404"/>
      <c r="H316" s="462" t="str">
        <f>Translations!$B$401</f>
        <v>Relevant?</v>
      </c>
      <c r="I316" s="1044" t="str">
        <f>Translations!$B$254</f>
        <v>Data source</v>
      </c>
      <c r="J316" s="1044"/>
      <c r="K316" s="1044" t="str">
        <f>Translations!$B$255</f>
        <v>Other data source (if applicable)</v>
      </c>
      <c r="L316" s="1044"/>
      <c r="M316" s="1044" t="str">
        <f>Translations!$B$255</f>
        <v>Other data source (if applicable)</v>
      </c>
      <c r="N316" s="1044"/>
      <c r="O316" s="22"/>
      <c r="P316" s="301"/>
      <c r="Q316" s="295"/>
      <c r="R316" s="295"/>
      <c r="S316" s="295"/>
      <c r="T316" s="295"/>
      <c r="U316" s="295"/>
      <c r="V316" s="295"/>
      <c r="W316" s="314" t="s">
        <v>457</v>
      </c>
    </row>
    <row r="317" spans="3:23" s="294" customFormat="1" ht="12.75" customHeight="1" thickBot="1" x14ac:dyDescent="0.25">
      <c r="C317" s="403"/>
      <c r="D317" s="407"/>
      <c r="E317" s="412" t="s">
        <v>908</v>
      </c>
      <c r="F317" s="1030" t="str">
        <f>Translations!$B$416</f>
        <v>imported (other sources)</v>
      </c>
      <c r="G317" s="1031"/>
      <c r="H317" s="1048"/>
      <c r="I317" s="1032"/>
      <c r="J317" s="1033"/>
      <c r="K317" s="1034"/>
      <c r="L317" s="1035"/>
      <c r="M317" s="1034"/>
      <c r="N317" s="1036"/>
      <c r="O317" s="22"/>
      <c r="P317" s="295"/>
      <c r="Q317" s="295"/>
      <c r="R317" s="295"/>
      <c r="S317" s="295"/>
      <c r="T317" s="295"/>
      <c r="U317" s="295"/>
      <c r="V317" s="476" t="b">
        <f>OR(AND(M312&lt;&gt;"",M312=FALSE))</f>
        <v>0</v>
      </c>
      <c r="W317" s="470" t="b">
        <f>OR(AND(M312&lt;&gt;"",M312=FALSE),AND(H317&lt;&gt;"",H317=FALSE))</f>
        <v>0</v>
      </c>
    </row>
    <row r="318" spans="3:23" s="294" customFormat="1" ht="12.75" customHeight="1" thickBot="1" x14ac:dyDescent="0.25">
      <c r="C318" s="403"/>
      <c r="D318" s="407"/>
      <c r="E318" s="412" t="s">
        <v>909</v>
      </c>
      <c r="F318" s="1019" t="str">
        <f>Translations!$B$417</f>
        <v>Net measurable flows</v>
      </c>
      <c r="G318" s="1020"/>
      <c r="H318" s="1048"/>
      <c r="I318" s="1021"/>
      <c r="J318" s="1022"/>
      <c r="K318" s="1023"/>
      <c r="L318" s="1024"/>
      <c r="M318" s="1023"/>
      <c r="N318" s="1025"/>
      <c r="O318" s="22"/>
      <c r="P318" s="295"/>
      <c r="Q318" s="295"/>
      <c r="R318" s="295"/>
      <c r="S318" s="295"/>
      <c r="T318" s="295"/>
      <c r="U318" s="295"/>
      <c r="V318" s="295"/>
      <c r="W318" s="471" t="b">
        <f>W317</f>
        <v>0</v>
      </c>
    </row>
    <row r="319" spans="3:23" s="294" customFormat="1" ht="12.75" customHeight="1" thickBot="1" x14ac:dyDescent="0.25">
      <c r="C319" s="403"/>
      <c r="D319" s="407"/>
      <c r="E319" s="412" t="s">
        <v>910</v>
      </c>
      <c r="F319" s="1030" t="str">
        <f>Translations!$B$418</f>
        <v>imported (from product BM)</v>
      </c>
      <c r="G319" s="1031"/>
      <c r="H319" s="1048"/>
      <c r="I319" s="1032"/>
      <c r="J319" s="1033"/>
      <c r="K319" s="1034"/>
      <c r="L319" s="1035"/>
      <c r="M319" s="1034"/>
      <c r="N319" s="1036"/>
      <c r="O319" s="22"/>
      <c r="P319" s="295"/>
      <c r="Q319" s="295"/>
      <c r="R319" s="295"/>
      <c r="S319" s="295"/>
      <c r="T319" s="295"/>
      <c r="U319" s="295"/>
      <c r="V319" s="463" t="b">
        <f>V317</f>
        <v>0</v>
      </c>
      <c r="W319" s="470" t="b">
        <f>OR(AND(M312&lt;&gt;"",M312=FALSE),AND(H319&lt;&gt;"",H319=FALSE))</f>
        <v>0</v>
      </c>
    </row>
    <row r="320" spans="3:23" s="294" customFormat="1" ht="12.75" customHeight="1" thickBot="1" x14ac:dyDescent="0.25">
      <c r="C320" s="403"/>
      <c r="D320" s="407"/>
      <c r="E320" s="412" t="s">
        <v>911</v>
      </c>
      <c r="F320" s="1019" t="str">
        <f>Translations!$B$417</f>
        <v>Net measurable flows</v>
      </c>
      <c r="G320" s="1020"/>
      <c r="H320" s="1048"/>
      <c r="I320" s="1021"/>
      <c r="J320" s="1022"/>
      <c r="K320" s="1023"/>
      <c r="L320" s="1024"/>
      <c r="M320" s="1023"/>
      <c r="N320" s="1025"/>
      <c r="O320" s="22"/>
      <c r="P320" s="295"/>
      <c r="Q320" s="295"/>
      <c r="R320" s="295"/>
      <c r="S320" s="295"/>
      <c r="T320" s="295"/>
      <c r="U320" s="295"/>
      <c r="V320" s="295"/>
      <c r="W320" s="471" t="b">
        <f>W319</f>
        <v>0</v>
      </c>
    </row>
    <row r="321" spans="1:23" ht="12.75" customHeight="1" thickBot="1" x14ac:dyDescent="0.25">
      <c r="C321" s="403"/>
      <c r="D321" s="407"/>
      <c r="E321" s="412" t="s">
        <v>912</v>
      </c>
      <c r="F321" s="1030" t="str">
        <f>Translations!$B$419</f>
        <v>imported (from pulp)</v>
      </c>
      <c r="G321" s="1031"/>
      <c r="H321" s="1048"/>
      <c r="I321" s="1032"/>
      <c r="J321" s="1033"/>
      <c r="K321" s="1034"/>
      <c r="L321" s="1035"/>
      <c r="M321" s="1034"/>
      <c r="N321" s="1036"/>
      <c r="O321" s="22"/>
      <c r="P321" s="295"/>
      <c r="Q321" s="295"/>
      <c r="R321" s="295"/>
      <c r="S321" s="295"/>
      <c r="T321" s="295"/>
      <c r="U321" s="295"/>
      <c r="V321" s="463" t="b">
        <f>V319</f>
        <v>0</v>
      </c>
      <c r="W321" s="470" t="b">
        <f>OR(AND(M312&lt;&gt;"",M312=FALSE),AND(H321&lt;&gt;"",H321=FALSE))</f>
        <v>0</v>
      </c>
    </row>
    <row r="322" spans="1:23" ht="12.75" customHeight="1" thickBot="1" x14ac:dyDescent="0.25">
      <c r="C322" s="403"/>
      <c r="D322" s="407"/>
      <c r="E322" s="412" t="s">
        <v>913</v>
      </c>
      <c r="F322" s="1019" t="str">
        <f>Translations!$B$417</f>
        <v>Net measurable flows</v>
      </c>
      <c r="G322" s="1020"/>
      <c r="H322" s="1048"/>
      <c r="I322" s="1021"/>
      <c r="J322" s="1022"/>
      <c r="K322" s="1023"/>
      <c r="L322" s="1024"/>
      <c r="M322" s="1023"/>
      <c r="N322" s="1025"/>
      <c r="O322" s="22"/>
      <c r="P322" s="295"/>
      <c r="Q322" s="295"/>
      <c r="R322" s="295"/>
      <c r="S322" s="295"/>
      <c r="T322" s="295"/>
      <c r="U322" s="295"/>
      <c r="V322" s="295"/>
      <c r="W322" s="471" t="b">
        <f>W321</f>
        <v>0</v>
      </c>
    </row>
    <row r="323" spans="1:23" ht="12.75" customHeight="1" thickBot="1" x14ac:dyDescent="0.25">
      <c r="C323" s="403"/>
      <c r="D323" s="407"/>
      <c r="E323" s="412" t="s">
        <v>914</v>
      </c>
      <c r="F323" s="1030" t="str">
        <f>Translations!$B$420</f>
        <v>imported (from fuel BM)</v>
      </c>
      <c r="G323" s="1031"/>
      <c r="H323" s="1048"/>
      <c r="I323" s="1032"/>
      <c r="J323" s="1033"/>
      <c r="K323" s="1034"/>
      <c r="L323" s="1035"/>
      <c r="M323" s="1034"/>
      <c r="N323" s="1036"/>
      <c r="O323" s="22"/>
      <c r="P323" s="295"/>
      <c r="Q323" s="295"/>
      <c r="R323" s="295"/>
      <c r="S323" s="295"/>
      <c r="T323" s="295"/>
      <c r="U323" s="295"/>
      <c r="V323" s="463" t="b">
        <f>V321</f>
        <v>0</v>
      </c>
      <c r="W323" s="470" t="b">
        <f>OR(AND(M312&lt;&gt;"",M312=FALSE),AND(H323&lt;&gt;"",H323=FALSE))</f>
        <v>0</v>
      </c>
    </row>
    <row r="324" spans="1:23" ht="12.75" customHeight="1" thickBot="1" x14ac:dyDescent="0.25">
      <c r="C324" s="403"/>
      <c r="D324" s="407"/>
      <c r="E324" s="412" t="s">
        <v>915</v>
      </c>
      <c r="F324" s="1019" t="str">
        <f>Translations!$B$417</f>
        <v>Net measurable flows</v>
      </c>
      <c r="G324" s="1020"/>
      <c r="H324" s="1048"/>
      <c r="I324" s="1021"/>
      <c r="J324" s="1022"/>
      <c r="K324" s="1023"/>
      <c r="L324" s="1024"/>
      <c r="M324" s="1023"/>
      <c r="N324" s="1025"/>
      <c r="O324" s="22"/>
      <c r="P324" s="295"/>
      <c r="Q324" s="295"/>
      <c r="R324" s="295"/>
      <c r="S324" s="295"/>
      <c r="T324" s="295"/>
      <c r="U324" s="295"/>
      <c r="V324" s="295"/>
      <c r="W324" s="471" t="b">
        <f>W323</f>
        <v>0</v>
      </c>
    </row>
    <row r="325" spans="1:23" ht="12.75" customHeight="1" thickBot="1" x14ac:dyDescent="0.25">
      <c r="C325" s="403"/>
      <c r="D325" s="407"/>
      <c r="E325" s="412" t="s">
        <v>916</v>
      </c>
      <c r="F325" s="1030" t="str">
        <f>Translations!$B$421</f>
        <v>imported (from waste gases)</v>
      </c>
      <c r="G325" s="1031"/>
      <c r="H325" s="1048"/>
      <c r="I325" s="1032"/>
      <c r="J325" s="1033"/>
      <c r="K325" s="1034"/>
      <c r="L325" s="1035"/>
      <c r="M325" s="1034"/>
      <c r="N325" s="1036"/>
      <c r="O325" s="22"/>
      <c r="P325" s="295"/>
      <c r="Q325" s="295"/>
      <c r="R325" s="295"/>
      <c r="S325" s="295"/>
      <c r="T325" s="295"/>
      <c r="U325" s="295"/>
      <c r="V325" s="463" t="b">
        <f>V323</f>
        <v>0</v>
      </c>
      <c r="W325" s="470" t="b">
        <f>OR(AND(M312&lt;&gt;"",M312=FALSE),AND(H325&lt;&gt;"",H325=FALSE))</f>
        <v>0</v>
      </c>
    </row>
    <row r="326" spans="1:23" ht="12.75" customHeight="1" thickBot="1" x14ac:dyDescent="0.25">
      <c r="C326" s="403"/>
      <c r="D326" s="407"/>
      <c r="E326" s="412" t="s">
        <v>917</v>
      </c>
      <c r="F326" s="1019" t="str">
        <f>Translations!$B$417</f>
        <v>Net measurable flows</v>
      </c>
      <c r="G326" s="1020"/>
      <c r="H326" s="1048"/>
      <c r="I326" s="1021"/>
      <c r="J326" s="1022"/>
      <c r="K326" s="1023"/>
      <c r="L326" s="1024"/>
      <c r="M326" s="1023"/>
      <c r="N326" s="1025"/>
      <c r="O326" s="22"/>
      <c r="P326" s="295"/>
      <c r="Q326" s="295"/>
      <c r="R326" s="295"/>
      <c r="S326" s="295"/>
      <c r="T326" s="295"/>
      <c r="U326" s="295"/>
      <c r="V326" s="295"/>
      <c r="W326" s="321" t="b">
        <f>W325</f>
        <v>0</v>
      </c>
    </row>
    <row r="327" spans="1:23" ht="5.0999999999999996" customHeight="1" x14ac:dyDescent="0.2">
      <c r="C327" s="403"/>
      <c r="D327" s="407"/>
      <c r="E327" s="404"/>
      <c r="F327" s="404"/>
      <c r="G327" s="404"/>
      <c r="H327" s="404"/>
      <c r="I327" s="404"/>
      <c r="J327" s="404"/>
      <c r="K327" s="404"/>
      <c r="L327" s="404"/>
      <c r="M327" s="404"/>
      <c r="N327" s="405"/>
      <c r="O327" s="22"/>
      <c r="P327" s="301"/>
      <c r="Q327" s="295"/>
      <c r="R327" s="295"/>
      <c r="S327" s="295"/>
      <c r="T327" s="295"/>
      <c r="U327" s="295"/>
      <c r="V327" s="295"/>
      <c r="W327" s="466"/>
    </row>
    <row r="328" spans="1:23" ht="12.75" customHeight="1" x14ac:dyDescent="0.2">
      <c r="C328" s="403"/>
      <c r="D328" s="407"/>
      <c r="E328" s="412" t="s">
        <v>918</v>
      </c>
      <c r="F328" s="1013" t="str">
        <f>Translations!$B$257</f>
        <v>Description of the methodology applied</v>
      </c>
      <c r="G328" s="1013"/>
      <c r="H328" s="1013"/>
      <c r="I328" s="1013"/>
      <c r="J328" s="1013"/>
      <c r="K328" s="1013"/>
      <c r="L328" s="1013"/>
      <c r="M328" s="1013"/>
      <c r="N328" s="1014"/>
      <c r="O328" s="22"/>
      <c r="P328" s="301"/>
      <c r="Q328" s="295"/>
      <c r="R328" s="295"/>
      <c r="S328" s="295"/>
      <c r="T328" s="295"/>
      <c r="U328" s="295"/>
      <c r="V328" s="295"/>
      <c r="W328" s="466"/>
    </row>
    <row r="329" spans="1:23" ht="5.0999999999999996" customHeight="1" x14ac:dyDescent="0.2">
      <c r="C329" s="403"/>
      <c r="D329" s="404"/>
      <c r="E329" s="408"/>
      <c r="F329" s="409"/>
      <c r="G329" s="410"/>
      <c r="H329" s="410"/>
      <c r="I329" s="410"/>
      <c r="J329" s="410"/>
      <c r="K329" s="410"/>
      <c r="L329" s="410"/>
      <c r="M329" s="410"/>
      <c r="N329" s="411"/>
      <c r="O329" s="22"/>
      <c r="P329" s="295"/>
      <c r="Q329" s="295"/>
      <c r="R329" s="295"/>
      <c r="S329" s="295"/>
      <c r="T329" s="295"/>
      <c r="U329" s="295"/>
      <c r="V329" s="295"/>
      <c r="W329" s="466"/>
    </row>
    <row r="330" spans="1:23" ht="12.75" customHeight="1" x14ac:dyDescent="0.2">
      <c r="C330" s="403"/>
      <c r="D330" s="407"/>
      <c r="E330" s="412"/>
      <c r="F330" s="1026" t="str">
        <f>IF(M210=EUConst_Relevant,HYPERLINK("#" &amp; Q330,EUConst_MsgDescription),"")</f>
        <v/>
      </c>
      <c r="G330" s="1004"/>
      <c r="H330" s="1004"/>
      <c r="I330" s="1004"/>
      <c r="J330" s="1004"/>
      <c r="K330" s="1004"/>
      <c r="L330" s="1004"/>
      <c r="M330" s="1004"/>
      <c r="N330" s="1005"/>
      <c r="O330" s="22"/>
      <c r="P330" s="26" t="s">
        <v>481</v>
      </c>
      <c r="Q330" s="477" t="str">
        <f>"#"&amp;ADDRESS(ROW($C$10),COLUMN($C$10))</f>
        <v>#$C$10</v>
      </c>
      <c r="R330" s="295"/>
      <c r="S330" s="295"/>
      <c r="T330" s="295"/>
      <c r="U330" s="295"/>
      <c r="V330" s="295"/>
      <c r="W330" s="466"/>
    </row>
    <row r="331" spans="1:23" ht="5.0999999999999996" customHeight="1" x14ac:dyDescent="0.2">
      <c r="C331" s="403"/>
      <c r="D331" s="407"/>
      <c r="E331" s="413"/>
      <c r="F331" s="1027"/>
      <c r="G331" s="1027"/>
      <c r="H331" s="1027"/>
      <c r="I331" s="1027"/>
      <c r="J331" s="1027"/>
      <c r="K331" s="1027"/>
      <c r="L331" s="1027"/>
      <c r="M331" s="1027"/>
      <c r="N331" s="1028"/>
      <c r="O331" s="22"/>
      <c r="P331" s="301"/>
      <c r="Q331" s="295"/>
      <c r="R331" s="295"/>
      <c r="S331" s="295"/>
      <c r="T331" s="295"/>
      <c r="U331" s="295"/>
      <c r="V331" s="295"/>
      <c r="W331" s="466"/>
    </row>
    <row r="332" spans="1:23" s="299" customFormat="1" ht="50.1" customHeight="1" x14ac:dyDescent="0.2">
      <c r="A332" s="298"/>
      <c r="B332" s="14"/>
      <c r="C332" s="403"/>
      <c r="D332" s="413"/>
      <c r="E332" s="413"/>
      <c r="F332" s="994"/>
      <c r="G332" s="995"/>
      <c r="H332" s="995"/>
      <c r="I332" s="995"/>
      <c r="J332" s="995"/>
      <c r="K332" s="995"/>
      <c r="L332" s="995"/>
      <c r="M332" s="995"/>
      <c r="N332" s="996"/>
      <c r="O332" s="22"/>
      <c r="P332" s="305"/>
      <c r="Q332" s="306"/>
      <c r="R332" s="306"/>
      <c r="S332" s="295"/>
      <c r="T332" s="295"/>
      <c r="U332" s="306"/>
      <c r="V332" s="306"/>
      <c r="W332" s="472" t="b">
        <f>V317</f>
        <v>0</v>
      </c>
    </row>
    <row r="333" spans="1:23" ht="5.0999999999999996" customHeight="1" x14ac:dyDescent="0.2">
      <c r="C333" s="403"/>
      <c r="D333" s="407"/>
      <c r="E333" s="404"/>
      <c r="F333" s="404"/>
      <c r="G333" s="404"/>
      <c r="H333" s="404"/>
      <c r="I333" s="404"/>
      <c r="J333" s="404"/>
      <c r="K333" s="404"/>
      <c r="L333" s="404"/>
      <c r="M333" s="404"/>
      <c r="N333" s="405"/>
      <c r="O333" s="22"/>
      <c r="P333" s="295"/>
      <c r="Q333" s="295"/>
      <c r="R333" s="295"/>
      <c r="S333" s="295"/>
      <c r="T333" s="295"/>
      <c r="U333" s="295"/>
      <c r="V333" s="295"/>
      <c r="W333" s="466"/>
    </row>
    <row r="334" spans="1:23" ht="12.75" customHeight="1" x14ac:dyDescent="0.2">
      <c r="C334" s="403"/>
      <c r="D334" s="407"/>
      <c r="E334" s="412"/>
      <c r="F334" s="1029" t="str">
        <f>Translations!$B$210</f>
        <v>Reference to external files, if relevant</v>
      </c>
      <c r="G334" s="1029"/>
      <c r="H334" s="1029"/>
      <c r="I334" s="1029"/>
      <c r="J334" s="1029"/>
      <c r="K334" s="934"/>
      <c r="L334" s="934"/>
      <c r="M334" s="934"/>
      <c r="N334" s="934"/>
      <c r="O334" s="22"/>
      <c r="P334" s="295"/>
      <c r="Q334" s="295"/>
      <c r="R334" s="295"/>
      <c r="S334" s="295"/>
      <c r="T334" s="295"/>
      <c r="U334" s="295"/>
      <c r="V334" s="295"/>
      <c r="W334" s="472" t="b">
        <f>W332</f>
        <v>0</v>
      </c>
    </row>
    <row r="335" spans="1:23" ht="5.0999999999999996" customHeight="1" thickBot="1" x14ac:dyDescent="0.25">
      <c r="C335" s="403"/>
      <c r="D335" s="407"/>
      <c r="E335" s="404"/>
      <c r="F335" s="404"/>
      <c r="G335" s="404"/>
      <c r="H335" s="404"/>
      <c r="I335" s="404"/>
      <c r="J335" s="404"/>
      <c r="K335" s="404"/>
      <c r="L335" s="404"/>
      <c r="M335" s="404"/>
      <c r="N335" s="405"/>
      <c r="O335" s="22"/>
      <c r="P335" s="301"/>
      <c r="Q335" s="295"/>
      <c r="R335" s="295"/>
      <c r="S335" s="295"/>
      <c r="T335" s="295"/>
      <c r="U335" s="295"/>
      <c r="V335" s="306"/>
      <c r="W335" s="466"/>
    </row>
    <row r="336" spans="1:23" ht="12.75" customHeight="1" thickBot="1" x14ac:dyDescent="0.25">
      <c r="C336" s="403"/>
      <c r="D336" s="407" t="s">
        <v>153</v>
      </c>
      <c r="E336" s="1011" t="str">
        <f>Translations!$B$258</f>
        <v>The hierarchical order has been followed?</v>
      </c>
      <c r="F336" s="1011"/>
      <c r="G336" s="1011"/>
      <c r="H336" s="1012"/>
      <c r="I336" s="312"/>
      <c r="J336" s="418" t="str">
        <f>Translations!$B$259</f>
        <v xml:space="preserve"> If not, why?</v>
      </c>
      <c r="K336" s="977"/>
      <c r="L336" s="978"/>
      <c r="M336" s="978"/>
      <c r="N336" s="984"/>
      <c r="O336" s="22"/>
      <c r="P336" s="301"/>
      <c r="Q336" s="295"/>
      <c r="R336" s="295"/>
      <c r="S336" s="295"/>
      <c r="T336" s="295"/>
      <c r="U336" s="295"/>
      <c r="V336" s="474" t="b">
        <f>W334</f>
        <v>0</v>
      </c>
      <c r="W336" s="467" t="b">
        <f>OR(W332,AND(I336&lt;&gt;"",I336=TRUE))</f>
        <v>0</v>
      </c>
    </row>
    <row r="337" spans="1:25" ht="5.0999999999999996" customHeight="1" x14ac:dyDescent="0.2">
      <c r="C337" s="403"/>
      <c r="D337" s="404"/>
      <c r="E337" s="419"/>
      <c r="F337" s="419"/>
      <c r="G337" s="419"/>
      <c r="H337" s="419"/>
      <c r="I337" s="419"/>
      <c r="J337" s="419"/>
      <c r="K337" s="419"/>
      <c r="L337" s="419"/>
      <c r="M337" s="419"/>
      <c r="N337" s="420"/>
      <c r="O337" s="22"/>
      <c r="P337" s="301"/>
      <c r="Q337" s="295"/>
      <c r="R337" s="295"/>
      <c r="S337" s="295"/>
      <c r="T337" s="295"/>
      <c r="U337" s="295"/>
      <c r="V337" s="306"/>
      <c r="W337" s="466"/>
    </row>
    <row r="338" spans="1:25" ht="12.75" customHeight="1" x14ac:dyDescent="0.2">
      <c r="C338" s="403"/>
      <c r="D338" s="421"/>
      <c r="E338" s="421"/>
      <c r="F338" s="1013" t="str">
        <f>Translations!$B$264</f>
        <v>Further details on any deviation from the hierarchy</v>
      </c>
      <c r="G338" s="1013"/>
      <c r="H338" s="1013"/>
      <c r="I338" s="1013"/>
      <c r="J338" s="1013"/>
      <c r="K338" s="1013"/>
      <c r="L338" s="1013"/>
      <c r="M338" s="1013"/>
      <c r="N338" s="1014"/>
      <c r="O338" s="22"/>
      <c r="P338" s="301"/>
      <c r="Q338" s="295"/>
      <c r="R338" s="295"/>
      <c r="S338" s="295"/>
      <c r="T338" s="295"/>
      <c r="U338" s="295"/>
      <c r="V338" s="306"/>
      <c r="W338" s="466"/>
    </row>
    <row r="339" spans="1:25" ht="25.5" customHeight="1" x14ac:dyDescent="0.2">
      <c r="C339" s="403"/>
      <c r="D339" s="421"/>
      <c r="E339" s="421"/>
      <c r="F339" s="994"/>
      <c r="G339" s="995"/>
      <c r="H339" s="995"/>
      <c r="I339" s="995"/>
      <c r="J339" s="995"/>
      <c r="K339" s="995"/>
      <c r="L339" s="995"/>
      <c r="M339" s="995"/>
      <c r="N339" s="996"/>
      <c r="O339" s="22"/>
      <c r="P339" s="301"/>
      <c r="Q339" s="295"/>
      <c r="R339" s="295"/>
      <c r="S339" s="295"/>
      <c r="T339" s="295"/>
      <c r="U339" s="295"/>
      <c r="V339" s="306"/>
      <c r="W339" s="472" t="b">
        <f>W336</f>
        <v>0</v>
      </c>
    </row>
    <row r="340" spans="1:25" ht="5.0999999999999996" customHeight="1" x14ac:dyDescent="0.2">
      <c r="C340" s="403"/>
      <c r="D340" s="404"/>
      <c r="E340" s="419"/>
      <c r="F340" s="419"/>
      <c r="G340" s="419"/>
      <c r="H340" s="419"/>
      <c r="I340" s="419"/>
      <c r="J340" s="419"/>
      <c r="K340" s="419"/>
      <c r="L340" s="419"/>
      <c r="M340" s="419"/>
      <c r="N340" s="420"/>
      <c r="O340" s="22"/>
      <c r="P340" s="301"/>
      <c r="Q340" s="295"/>
      <c r="R340" s="295"/>
      <c r="S340" s="295"/>
      <c r="T340" s="295"/>
      <c r="U340" s="295"/>
      <c r="V340" s="306"/>
      <c r="W340" s="466"/>
    </row>
    <row r="341" spans="1:25" ht="12.75" customHeight="1" x14ac:dyDescent="0.2">
      <c r="C341" s="403"/>
      <c r="D341" s="407" t="s">
        <v>154</v>
      </c>
      <c r="E341" s="1047" t="str">
        <f>Translations!$B$363</f>
        <v>Description of the methodology for determination of the relevant attributable emission factors in accordance with sections 10.1.2. and 10.1.3. of Annex VII (FAR).</v>
      </c>
      <c r="F341" s="1047"/>
      <c r="G341" s="1047"/>
      <c r="H341" s="1047"/>
      <c r="I341" s="1047"/>
      <c r="J341" s="1047"/>
      <c r="K341" s="1047"/>
      <c r="L341" s="1047"/>
      <c r="M341" s="1047"/>
      <c r="N341" s="1049"/>
      <c r="O341" s="22"/>
      <c r="P341" s="301"/>
      <c r="Q341" s="295"/>
      <c r="R341" s="295"/>
      <c r="S341" s="295"/>
      <c r="T341" s="295"/>
      <c r="U341" s="295"/>
      <c r="V341" s="306"/>
      <c r="W341" s="466"/>
    </row>
    <row r="342" spans="1:25" ht="5.0999999999999996" customHeight="1" x14ac:dyDescent="0.2">
      <c r="C342" s="403"/>
      <c r="D342" s="404"/>
      <c r="E342" s="408"/>
      <c r="F342" s="409"/>
      <c r="G342" s="410"/>
      <c r="H342" s="410"/>
      <c r="I342" s="410"/>
      <c r="J342" s="410"/>
      <c r="K342" s="410"/>
      <c r="L342" s="410"/>
      <c r="M342" s="410"/>
      <c r="N342" s="411"/>
      <c r="O342" s="22"/>
      <c r="P342" s="295"/>
      <c r="Q342" s="295"/>
      <c r="R342" s="295"/>
      <c r="S342" s="295"/>
      <c r="T342" s="295"/>
      <c r="U342" s="295"/>
      <c r="V342" s="295"/>
      <c r="W342" s="466"/>
    </row>
    <row r="343" spans="1:25" ht="12.75" customHeight="1" x14ac:dyDescent="0.2">
      <c r="C343" s="403"/>
      <c r="D343" s="407"/>
      <c r="E343" s="412"/>
      <c r="F343" s="1026" t="str">
        <f>IF(M210=EUConst_Relevant,HYPERLINK("#" &amp; Q343,EUConst_MsgDescription),"")</f>
        <v/>
      </c>
      <c r="G343" s="1004"/>
      <c r="H343" s="1004"/>
      <c r="I343" s="1004"/>
      <c r="J343" s="1004"/>
      <c r="K343" s="1004"/>
      <c r="L343" s="1004"/>
      <c r="M343" s="1004"/>
      <c r="N343" s="1005"/>
      <c r="O343" s="22"/>
      <c r="P343" s="26" t="s">
        <v>481</v>
      </c>
      <c r="Q343" s="477" t="str">
        <f>"#"&amp;ADDRESS(ROW($C$10),COLUMN($C$10))</f>
        <v>#$C$10</v>
      </c>
      <c r="R343" s="295"/>
      <c r="S343" s="295"/>
      <c r="T343" s="295"/>
      <c r="U343" s="295"/>
      <c r="V343" s="295"/>
      <c r="W343" s="466"/>
    </row>
    <row r="344" spans="1:25" ht="5.0999999999999996" customHeight="1" x14ac:dyDescent="0.2">
      <c r="C344" s="403"/>
      <c r="D344" s="407"/>
      <c r="E344" s="413"/>
      <c r="F344" s="1027"/>
      <c r="G344" s="1027"/>
      <c r="H344" s="1027"/>
      <c r="I344" s="1027"/>
      <c r="J344" s="1027"/>
      <c r="K344" s="1027"/>
      <c r="L344" s="1027"/>
      <c r="M344" s="1027"/>
      <c r="N344" s="1028"/>
      <c r="O344" s="22"/>
      <c r="P344" s="301"/>
      <c r="Q344" s="295"/>
      <c r="R344" s="295"/>
      <c r="S344" s="295"/>
      <c r="T344" s="295"/>
      <c r="U344" s="295"/>
      <c r="V344" s="295"/>
      <c r="W344" s="466"/>
    </row>
    <row r="345" spans="1:25" s="299" customFormat="1" ht="50.1" customHeight="1" x14ac:dyDescent="0.2">
      <c r="A345" s="298"/>
      <c r="B345" s="14"/>
      <c r="C345" s="403"/>
      <c r="D345" s="421"/>
      <c r="E345" s="422"/>
      <c r="F345" s="994"/>
      <c r="G345" s="995"/>
      <c r="H345" s="995"/>
      <c r="I345" s="995"/>
      <c r="J345" s="995"/>
      <c r="K345" s="995"/>
      <c r="L345" s="995"/>
      <c r="M345" s="995"/>
      <c r="N345" s="996"/>
      <c r="O345" s="22"/>
      <c r="P345" s="322"/>
      <c r="Q345" s="295"/>
      <c r="R345" s="306"/>
      <c r="S345" s="295"/>
      <c r="T345" s="295"/>
      <c r="U345" s="306"/>
      <c r="V345" s="306"/>
      <c r="W345" s="472" t="b">
        <f>W334</f>
        <v>0</v>
      </c>
    </row>
    <row r="346" spans="1:25" ht="5.0999999999999996" customHeight="1" x14ac:dyDescent="0.2">
      <c r="C346" s="403"/>
      <c r="D346" s="407"/>
      <c r="E346" s="404"/>
      <c r="F346" s="404"/>
      <c r="G346" s="404"/>
      <c r="H346" s="404"/>
      <c r="I346" s="404"/>
      <c r="J346" s="404"/>
      <c r="K346" s="404"/>
      <c r="L346" s="404"/>
      <c r="M346" s="404"/>
      <c r="N346" s="405"/>
      <c r="O346" s="22"/>
      <c r="P346" s="295"/>
      <c r="Q346" s="295"/>
      <c r="R346" s="295"/>
      <c r="S346" s="295"/>
      <c r="T346" s="295"/>
      <c r="U346" s="295"/>
      <c r="V346" s="295"/>
      <c r="W346" s="466"/>
    </row>
    <row r="347" spans="1:25" ht="12.75" customHeight="1" thickBot="1" x14ac:dyDescent="0.25">
      <c r="C347" s="403"/>
      <c r="D347" s="407"/>
      <c r="E347" s="412"/>
      <c r="F347" s="1029" t="str">
        <f>Translations!$B$210</f>
        <v>Reference to external files, if relevant</v>
      </c>
      <c r="G347" s="1029"/>
      <c r="H347" s="1029"/>
      <c r="I347" s="1029"/>
      <c r="J347" s="1029"/>
      <c r="K347" s="934"/>
      <c r="L347" s="934"/>
      <c r="M347" s="934"/>
      <c r="N347" s="934"/>
      <c r="O347" s="22"/>
      <c r="P347" s="295"/>
      <c r="Q347" s="295"/>
      <c r="R347" s="295"/>
      <c r="S347" s="295"/>
      <c r="T347" s="295"/>
      <c r="U347" s="295"/>
      <c r="V347" s="295"/>
      <c r="W347" s="473" t="b">
        <f>W345</f>
        <v>0</v>
      </c>
    </row>
    <row r="348" spans="1:25" s="23" customFormat="1" ht="12.75" x14ac:dyDescent="0.2">
      <c r="A348" s="26"/>
      <c r="B348" s="40"/>
      <c r="C348" s="427"/>
      <c r="D348" s="428"/>
      <c r="E348" s="428"/>
      <c r="F348" s="428"/>
      <c r="G348" s="428"/>
      <c r="H348" s="428"/>
      <c r="I348" s="428"/>
      <c r="J348" s="428"/>
      <c r="K348" s="428"/>
      <c r="L348" s="428"/>
      <c r="M348" s="428"/>
      <c r="N348" s="429"/>
      <c r="O348" s="22"/>
      <c r="P348" s="295"/>
      <c r="Q348" s="295"/>
      <c r="R348" s="295"/>
      <c r="S348" s="27"/>
      <c r="T348" s="26"/>
      <c r="U348" s="26"/>
      <c r="V348" s="26"/>
      <c r="W348" s="288"/>
    </row>
    <row r="349" spans="1:25" s="23" customFormat="1" ht="15" thickBot="1" x14ac:dyDescent="0.25">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3">
      <c r="A350" s="26"/>
      <c r="B350" s="40"/>
      <c r="C350" s="343"/>
      <c r="D350" s="343"/>
      <c r="E350" s="343"/>
      <c r="F350" s="343"/>
      <c r="G350" s="343"/>
      <c r="H350" s="343"/>
      <c r="I350" s="343"/>
      <c r="J350" s="343"/>
      <c r="K350" s="343"/>
      <c r="L350" s="343"/>
      <c r="M350" s="343"/>
      <c r="N350" s="343"/>
      <c r="O350" s="22"/>
      <c r="P350" s="26"/>
      <c r="Q350" s="26"/>
      <c r="R350" s="27"/>
      <c r="S350" s="27"/>
      <c r="T350" s="26"/>
      <c r="U350" s="26"/>
      <c r="V350" s="26"/>
      <c r="W350" s="288"/>
      <c r="X350" s="294"/>
      <c r="Y350" s="294"/>
    </row>
    <row r="351" spans="1:25" s="23" customFormat="1" ht="15" customHeight="1" thickBot="1" x14ac:dyDescent="0.3">
      <c r="A351" s="26"/>
      <c r="B351" s="479"/>
      <c r="C351" s="495">
        <v>3</v>
      </c>
      <c r="D351" s="1141" t="str">
        <f>Translations!$B$386</f>
        <v>Fall-back sub-installation:</v>
      </c>
      <c r="E351" s="1142"/>
      <c r="F351" s="1142"/>
      <c r="G351" s="1142"/>
      <c r="H351" s="1143"/>
      <c r="I351" s="1144" t="str">
        <f>INDEX(EUconst_FallBackListNames,$C351)</f>
        <v>District Heating sub-installation, non-CL</v>
      </c>
      <c r="J351" s="1145"/>
      <c r="K351" s="1145"/>
      <c r="L351" s="1146"/>
      <c r="M351" s="1147" t="str">
        <f>IF(ISBLANK(INDEX(CNTR_FallBackSubInstRelevant,C351)),"",IF(INDEX(CNTR_FallBackSubInstRelevant,C351),EUConst_Relevant,EUConst_NotRelevant))</f>
        <v/>
      </c>
      <c r="N351" s="1148"/>
      <c r="O351" s="22"/>
      <c r="P351" s="494">
        <f>C351</f>
        <v>3</v>
      </c>
      <c r="Q351" s="295"/>
      <c r="R351" s="295"/>
      <c r="S351" s="295"/>
      <c r="T351" s="295"/>
      <c r="U351" s="27"/>
      <c r="V351" s="381" t="s">
        <v>935</v>
      </c>
      <c r="W351" s="461" t="b">
        <f>AND(CNTR_ExistSubInstEntries,M351=EUConst_NotRelevant)</f>
        <v>0</v>
      </c>
    </row>
    <row r="352" spans="1:25" s="23" customFormat="1" ht="12.75" customHeight="1" thickBot="1" x14ac:dyDescent="0.25">
      <c r="A352" s="26"/>
      <c r="B352" s="40"/>
      <c r="C352" s="340"/>
      <c r="D352" s="341"/>
      <c r="E352" s="341"/>
      <c r="F352" s="341"/>
      <c r="G352" s="341"/>
      <c r="H352" s="342"/>
      <c r="I352" s="1149" t="str">
        <f>IF(M351=EUConst_NotRelevant,HYPERLINK(Q352,EUconst_MsgGoToNextSubInst),IF(M351=EUConst_Relevant,HYPERLINK("",EUconst_MsgEnterThisSection),""))</f>
        <v/>
      </c>
      <c r="J352" s="1150"/>
      <c r="K352" s="1150"/>
      <c r="L352" s="1150"/>
      <c r="M352" s="1151"/>
      <c r="N352" s="1152"/>
      <c r="O352" s="22"/>
      <c r="P352" s="26" t="s">
        <v>481</v>
      </c>
      <c r="Q352" s="477" t="str">
        <f>"#JUMP_G"&amp;P351+1</f>
        <v>#JUMP_G4</v>
      </c>
      <c r="R352" s="26"/>
      <c r="S352" s="26"/>
      <c r="T352" s="26"/>
      <c r="U352" s="27"/>
      <c r="V352" s="27"/>
      <c r="W352" s="464"/>
      <c r="X352" s="294"/>
      <c r="Y352" s="294"/>
    </row>
    <row r="353" spans="3:23" s="294" customFormat="1" ht="5.0999999999999996" customHeight="1" x14ac:dyDescent="0.2">
      <c r="C353" s="344"/>
      <c r="D353" s="345"/>
      <c r="E353" s="345"/>
      <c r="F353" s="345"/>
      <c r="G353" s="345"/>
      <c r="H353" s="345"/>
      <c r="I353" s="345"/>
      <c r="J353" s="345"/>
      <c r="K353" s="345"/>
      <c r="L353" s="345"/>
      <c r="M353" s="345"/>
      <c r="N353" s="346"/>
      <c r="O353" s="22"/>
      <c r="P353" s="185"/>
      <c r="Q353" s="185"/>
      <c r="R353" s="185"/>
      <c r="S353" s="185"/>
      <c r="T353" s="185"/>
      <c r="U353" s="27"/>
      <c r="V353" s="27"/>
      <c r="W353" s="464"/>
    </row>
    <row r="354" spans="3:23" s="294" customFormat="1" ht="15" customHeight="1" x14ac:dyDescent="0.2">
      <c r="C354" s="270"/>
      <c r="D354" s="40"/>
      <c r="E354" s="1009" t="str">
        <f>CONCATENATE(EUconst_MsgSeeFirst," (G.I.1)")</f>
        <v>Detailed instructions for data entries in this tool can be found at the first copy of this tool.  (G.I.1)</v>
      </c>
      <c r="F354" s="1009"/>
      <c r="G354" s="1009"/>
      <c r="H354" s="1009"/>
      <c r="I354" s="1009"/>
      <c r="J354" s="1009"/>
      <c r="K354" s="1009"/>
      <c r="L354" s="1009"/>
      <c r="M354" s="1009"/>
      <c r="N354" s="271"/>
      <c r="O354" s="22"/>
      <c r="P354" s="185"/>
      <c r="Q354" s="185"/>
      <c r="R354" s="185"/>
      <c r="S354" s="185"/>
      <c r="T354" s="185"/>
      <c r="U354" s="27"/>
      <c r="V354" s="27"/>
      <c r="W354" s="464"/>
    </row>
    <row r="355" spans="3:23" s="294" customFormat="1" ht="5.0999999999999996" customHeight="1" x14ac:dyDescent="0.2">
      <c r="C355" s="270"/>
      <c r="D355" s="40"/>
      <c r="E355" s="40"/>
      <c r="F355" s="40"/>
      <c r="G355" s="40"/>
      <c r="H355" s="40"/>
      <c r="I355" s="40"/>
      <c r="J355" s="40"/>
      <c r="K355" s="40"/>
      <c r="L355" s="40"/>
      <c r="M355" s="40"/>
      <c r="N355" s="271"/>
      <c r="O355" s="22"/>
      <c r="P355" s="185"/>
      <c r="Q355" s="185"/>
      <c r="R355" s="185"/>
      <c r="S355" s="185"/>
      <c r="T355" s="185"/>
      <c r="U355" s="27"/>
      <c r="V355" s="27"/>
      <c r="W355" s="464"/>
    </row>
    <row r="356" spans="3:23" s="294" customFormat="1" ht="12.75" customHeight="1" x14ac:dyDescent="0.2">
      <c r="C356" s="270"/>
      <c r="D356" s="24" t="s">
        <v>146</v>
      </c>
      <c r="E356" s="919" t="str">
        <f>Translations!$B$297</f>
        <v>System boundaries of the sub-installation</v>
      </c>
      <c r="F356" s="919"/>
      <c r="G356" s="919"/>
      <c r="H356" s="919"/>
      <c r="I356" s="919"/>
      <c r="J356" s="919"/>
      <c r="K356" s="919"/>
      <c r="L356" s="919"/>
      <c r="M356" s="919"/>
      <c r="N356" s="1087"/>
      <c r="O356" s="22"/>
      <c r="P356" s="295"/>
      <c r="Q356" s="295"/>
      <c r="R356" s="295"/>
      <c r="S356" s="295"/>
      <c r="T356" s="295"/>
      <c r="U356" s="27"/>
      <c r="V356" s="27"/>
      <c r="W356" s="464"/>
    </row>
    <row r="357" spans="3:23" s="294" customFormat="1" ht="5.0999999999999996" customHeight="1" x14ac:dyDescent="0.2">
      <c r="C357" s="270"/>
      <c r="D357" s="40"/>
      <c r="E357" s="40"/>
      <c r="F357" s="40"/>
      <c r="G357" s="40"/>
      <c r="H357" s="40"/>
      <c r="I357" s="40"/>
      <c r="J357" s="40"/>
      <c r="K357" s="40"/>
      <c r="L357" s="40"/>
      <c r="M357" s="40"/>
      <c r="N357" s="271"/>
      <c r="O357" s="22"/>
      <c r="P357" s="295"/>
      <c r="Q357" s="295"/>
      <c r="R357" s="295"/>
      <c r="S357" s="295"/>
      <c r="T357" s="295"/>
      <c r="U357" s="27"/>
      <c r="V357" s="27"/>
      <c r="W357" s="464"/>
    </row>
    <row r="358" spans="3:23" s="294" customFormat="1" ht="12.75" customHeight="1" x14ac:dyDescent="0.2">
      <c r="C358" s="270"/>
      <c r="D358" s="482" t="s">
        <v>152</v>
      </c>
      <c r="E358" s="967" t="str">
        <f>Translations!$B$249</f>
        <v>Information on the methodology applied</v>
      </c>
      <c r="F358" s="967"/>
      <c r="G358" s="967"/>
      <c r="H358" s="967"/>
      <c r="I358" s="967"/>
      <c r="J358" s="967"/>
      <c r="K358" s="967"/>
      <c r="L358" s="967"/>
      <c r="M358" s="967"/>
      <c r="N358" s="1072"/>
      <c r="O358" s="22"/>
      <c r="P358" s="295"/>
      <c r="Q358" s="295"/>
      <c r="R358" s="295"/>
      <c r="S358" s="295"/>
      <c r="T358" s="295"/>
      <c r="U358" s="27"/>
      <c r="V358" s="27"/>
      <c r="W358" s="464"/>
    </row>
    <row r="359" spans="3:23" s="294" customFormat="1" ht="50.1" customHeight="1" x14ac:dyDescent="0.2">
      <c r="C359" s="270"/>
      <c r="D359" s="482"/>
      <c r="E359" s="1104"/>
      <c r="F359" s="1105"/>
      <c r="G359" s="1105"/>
      <c r="H359" s="1105"/>
      <c r="I359" s="1105"/>
      <c r="J359" s="1105"/>
      <c r="K359" s="1105"/>
      <c r="L359" s="1105"/>
      <c r="M359" s="1105"/>
      <c r="N359" s="1106"/>
      <c r="O359" s="22"/>
      <c r="P359" s="295"/>
      <c r="Q359" s="295"/>
      <c r="R359" s="295"/>
      <c r="S359" s="295"/>
      <c r="T359" s="295"/>
      <c r="U359" s="295"/>
      <c r="V359" s="295"/>
      <c r="W359" s="314"/>
    </row>
    <row r="360" spans="3:23" s="294" customFormat="1" ht="5.0999999999999996" customHeight="1" x14ac:dyDescent="0.2">
      <c r="C360" s="270"/>
      <c r="D360" s="482"/>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2">
      <c r="C361" s="270"/>
      <c r="D361" s="482" t="s">
        <v>153</v>
      </c>
      <c r="E361" s="1085" t="str">
        <f>Translations!$B$210</f>
        <v>Reference to external files, if relevant</v>
      </c>
      <c r="F361" s="1085"/>
      <c r="G361" s="1085"/>
      <c r="H361" s="1085"/>
      <c r="I361" s="1085"/>
      <c r="J361" s="1086"/>
      <c r="K361" s="934"/>
      <c r="L361" s="934"/>
      <c r="M361" s="934"/>
      <c r="N361" s="934"/>
      <c r="O361" s="22"/>
      <c r="P361" s="295"/>
      <c r="Q361" s="295"/>
      <c r="R361" s="295"/>
      <c r="S361" s="295"/>
      <c r="T361" s="295"/>
      <c r="U361" s="295"/>
      <c r="V361" s="295"/>
      <c r="W361" s="314"/>
    </row>
    <row r="362" spans="3:23" s="294" customFormat="1" ht="5.0999999999999996" customHeight="1" x14ac:dyDescent="0.2">
      <c r="C362" s="270"/>
      <c r="D362" s="482"/>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2">
      <c r="C363" s="270"/>
      <c r="D363" s="29" t="s">
        <v>154</v>
      </c>
      <c r="E363" s="1085" t="str">
        <f>Translations!$B$305</f>
        <v>Reference to a separate detailed flow diagram, if relevant</v>
      </c>
      <c r="F363" s="1085"/>
      <c r="G363" s="1085"/>
      <c r="H363" s="1085"/>
      <c r="I363" s="1085"/>
      <c r="J363" s="1086"/>
      <c r="K363" s="934"/>
      <c r="L363" s="934"/>
      <c r="M363" s="934"/>
      <c r="N363" s="934"/>
      <c r="O363" s="22"/>
      <c r="P363" s="295"/>
      <c r="Q363" s="295"/>
      <c r="R363" s="295"/>
      <c r="S363" s="295"/>
      <c r="T363" s="295"/>
      <c r="U363" s="295"/>
      <c r="V363" s="295"/>
      <c r="W363" s="314"/>
    </row>
    <row r="364" spans="3:23" s="294" customFormat="1" ht="5.0999999999999996" customHeight="1" x14ac:dyDescent="0.2">
      <c r="C364" s="270"/>
      <c r="D364" s="482"/>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0999999999999996" customHeight="1" x14ac:dyDescent="0.2">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2">
      <c r="C366" s="270"/>
      <c r="D366" s="24" t="s">
        <v>147</v>
      </c>
      <c r="E366" s="919" t="str">
        <f>Translations!$B$388</f>
        <v>Method for the determination of annual activity levels</v>
      </c>
      <c r="F366" s="919"/>
      <c r="G366" s="919"/>
      <c r="H366" s="919"/>
      <c r="I366" s="919"/>
      <c r="J366" s="919"/>
      <c r="K366" s="919"/>
      <c r="L366" s="919"/>
      <c r="M366" s="919"/>
      <c r="N366" s="1087"/>
      <c r="O366" s="22"/>
      <c r="P366" s="301"/>
      <c r="Q366" s="295"/>
      <c r="R366" s="295"/>
      <c r="S366" s="306"/>
      <c r="T366" s="306"/>
      <c r="U366" s="295"/>
      <c r="V366" s="295"/>
      <c r="W366" s="314"/>
    </row>
    <row r="367" spans="3:23" s="294" customFormat="1" ht="12.75" customHeight="1" x14ac:dyDescent="0.2">
      <c r="C367" s="270"/>
      <c r="D367" s="40"/>
      <c r="E367" s="969" t="str">
        <f>Translations!$B$389</f>
        <v>For the specific purpose of the NIMs data collection, this section should cover all data provided in section G.(a) in the "baseline data collection" template.</v>
      </c>
      <c r="F367" s="970"/>
      <c r="G367" s="970"/>
      <c r="H367" s="970"/>
      <c r="I367" s="970"/>
      <c r="J367" s="970"/>
      <c r="K367" s="970"/>
      <c r="L367" s="970"/>
      <c r="M367" s="970"/>
      <c r="N367" s="1120"/>
      <c r="O367" s="22"/>
      <c r="P367" s="301"/>
      <c r="Q367" s="295"/>
      <c r="R367" s="295"/>
      <c r="S367" s="295"/>
      <c r="T367" s="295"/>
      <c r="U367" s="295"/>
      <c r="V367" s="295"/>
      <c r="W367" s="314"/>
    </row>
    <row r="368" spans="3:23" s="294" customFormat="1" ht="5.0999999999999996" customHeight="1" x14ac:dyDescent="0.2">
      <c r="C368" s="270"/>
      <c r="D368" s="482"/>
      <c r="E368" s="482"/>
      <c r="F368" s="482"/>
      <c r="G368" s="482"/>
      <c r="H368" s="482"/>
      <c r="I368" s="482"/>
      <c r="J368" s="482"/>
      <c r="K368" s="482"/>
      <c r="L368" s="482"/>
      <c r="M368" s="482"/>
      <c r="N368" s="483"/>
      <c r="O368" s="22"/>
      <c r="P368" s="26"/>
      <c r="Q368" s="295"/>
      <c r="R368" s="295"/>
      <c r="S368" s="295"/>
      <c r="T368" s="295"/>
      <c r="U368" s="295"/>
      <c r="V368" s="295"/>
      <c r="W368" s="314"/>
    </row>
    <row r="369" spans="1:23" ht="12.75" customHeight="1" x14ac:dyDescent="0.2">
      <c r="C369" s="270"/>
      <c r="D369" s="482" t="s">
        <v>153</v>
      </c>
      <c r="E369" s="967" t="str">
        <f>Translations!$B$249</f>
        <v>Information on the methodology applied</v>
      </c>
      <c r="F369" s="967"/>
      <c r="G369" s="967"/>
      <c r="H369" s="967"/>
      <c r="I369" s="967"/>
      <c r="J369" s="967"/>
      <c r="K369" s="967"/>
      <c r="L369" s="967"/>
      <c r="M369" s="967"/>
      <c r="N369" s="1072"/>
      <c r="O369" s="22"/>
      <c r="P369" s="301"/>
      <c r="Q369" s="295"/>
      <c r="R369" s="295"/>
      <c r="S369" s="295"/>
      <c r="T369" s="295"/>
      <c r="U369" s="295"/>
      <c r="V369" s="295"/>
      <c r="W369" s="314"/>
    </row>
    <row r="370" spans="1:23" ht="25.5" customHeight="1" x14ac:dyDescent="0.2">
      <c r="C370" s="270"/>
      <c r="I370" s="968" t="str">
        <f>Translations!$B$254</f>
        <v>Data source</v>
      </c>
      <c r="J370" s="968"/>
      <c r="K370" s="968" t="str">
        <f>Translations!$B$255</f>
        <v>Other data source (if applicable)</v>
      </c>
      <c r="L370" s="968"/>
      <c r="M370" s="968" t="str">
        <f>Translations!$B$255</f>
        <v>Other data source (if applicable)</v>
      </c>
      <c r="N370" s="968"/>
      <c r="O370" s="22"/>
      <c r="P370" s="301"/>
      <c r="Q370" s="295"/>
      <c r="R370" s="295"/>
      <c r="S370" s="295"/>
      <c r="T370" s="295"/>
      <c r="U370" s="295"/>
      <c r="V370" s="295"/>
      <c r="W370" s="314"/>
    </row>
    <row r="371" spans="1:23" ht="12.75" customHeight="1" x14ac:dyDescent="0.2">
      <c r="C371" s="270"/>
      <c r="D371" s="482"/>
      <c r="E371" s="137" t="s">
        <v>908</v>
      </c>
      <c r="F371" s="975" t="str">
        <f>Translations!$B$273</f>
        <v>Quantification of measurable heat flows</v>
      </c>
      <c r="G371" s="975"/>
      <c r="H371" s="976"/>
      <c r="I371" s="977"/>
      <c r="J371" s="978"/>
      <c r="K371" s="979"/>
      <c r="L371" s="980"/>
      <c r="M371" s="979"/>
      <c r="N371" s="981"/>
      <c r="O371" s="22"/>
      <c r="P371" s="295"/>
      <c r="Q371" s="295"/>
      <c r="R371" s="295"/>
      <c r="S371" s="295"/>
      <c r="T371" s="295"/>
      <c r="U371" s="295"/>
      <c r="V371" s="295"/>
      <c r="W371" s="314"/>
    </row>
    <row r="372" spans="1:23" ht="12.75" customHeight="1" x14ac:dyDescent="0.2">
      <c r="C372" s="270"/>
      <c r="D372" s="482"/>
      <c r="E372" s="137" t="s">
        <v>909</v>
      </c>
      <c r="F372" s="975" t="str">
        <f>Translations!$B$274</f>
        <v>Net measurable heat flows</v>
      </c>
      <c r="G372" s="975"/>
      <c r="H372" s="976"/>
      <c r="I372" s="977"/>
      <c r="J372" s="978"/>
      <c r="K372" s="979"/>
      <c r="L372" s="980"/>
      <c r="M372" s="979"/>
      <c r="N372" s="981"/>
      <c r="O372" s="22"/>
      <c r="P372" s="295"/>
      <c r="Q372" s="295"/>
      <c r="R372" s="295"/>
      <c r="S372" s="295"/>
      <c r="T372" s="295"/>
      <c r="U372" s="295"/>
      <c r="V372" s="295"/>
      <c r="W372" s="314"/>
    </row>
    <row r="373" spans="1:23" ht="5.0999999999999996" customHeight="1" x14ac:dyDescent="0.2">
      <c r="C373" s="270"/>
      <c r="D373" s="482"/>
      <c r="N373" s="271"/>
      <c r="O373" s="22"/>
      <c r="P373" s="301"/>
      <c r="Q373" s="295"/>
      <c r="R373" s="295"/>
      <c r="S373" s="295"/>
      <c r="T373" s="295"/>
      <c r="U373" s="295"/>
      <c r="V373" s="295"/>
      <c r="W373" s="314"/>
    </row>
    <row r="374" spans="1:23" ht="12.75" customHeight="1" x14ac:dyDescent="0.2">
      <c r="C374" s="270"/>
      <c r="D374" s="482"/>
      <c r="E374" s="137" t="s">
        <v>910</v>
      </c>
      <c r="F374" s="993" t="str">
        <f>Translations!$B$257</f>
        <v>Description of the methodology applied</v>
      </c>
      <c r="G374" s="993"/>
      <c r="H374" s="993"/>
      <c r="I374" s="993"/>
      <c r="J374" s="993"/>
      <c r="K374" s="993"/>
      <c r="L374" s="993"/>
      <c r="M374" s="993"/>
      <c r="N374" s="1071"/>
      <c r="O374" s="22"/>
      <c r="P374" s="301"/>
      <c r="Q374" s="295"/>
      <c r="R374" s="295"/>
      <c r="S374" s="295"/>
      <c r="T374" s="295"/>
      <c r="U374" s="295"/>
      <c r="V374" s="295"/>
      <c r="W374" s="314"/>
    </row>
    <row r="375" spans="1:23" ht="5.0999999999999996" customHeight="1" x14ac:dyDescent="0.2">
      <c r="C375" s="270"/>
      <c r="E375" s="272"/>
      <c r="F375" s="484"/>
      <c r="G375" s="485"/>
      <c r="H375" s="485"/>
      <c r="I375" s="485"/>
      <c r="J375" s="485"/>
      <c r="K375" s="485"/>
      <c r="L375" s="485"/>
      <c r="M375" s="485"/>
      <c r="N375" s="487"/>
      <c r="O375" s="22"/>
      <c r="P375" s="295"/>
      <c r="Q375" s="295"/>
      <c r="R375" s="295"/>
      <c r="S375" s="295"/>
      <c r="T375" s="295"/>
      <c r="U375" s="295"/>
      <c r="V375" s="295"/>
      <c r="W375" s="314"/>
    </row>
    <row r="376" spans="1:23" ht="12.75" customHeight="1" x14ac:dyDescent="0.2">
      <c r="C376" s="270"/>
      <c r="D376" s="482"/>
      <c r="E376" s="137"/>
      <c r="F376" s="1026" t="str">
        <f>IF(M351=EUConst_Relevant,HYPERLINK("#" &amp; Q376,EUConst_MsgDescription),"")</f>
        <v/>
      </c>
      <c r="G376" s="1004"/>
      <c r="H376" s="1004"/>
      <c r="I376" s="1004"/>
      <c r="J376" s="1004"/>
      <c r="K376" s="1004"/>
      <c r="L376" s="1004"/>
      <c r="M376" s="1004"/>
      <c r="N376" s="1005"/>
      <c r="O376" s="22"/>
      <c r="P376" s="26" t="s">
        <v>481</v>
      </c>
      <c r="Q376" s="477" t="str">
        <f>"#"&amp;ADDRESS(ROW($C$10),COLUMN($C$10))</f>
        <v>#$C$10</v>
      </c>
      <c r="R376" s="295"/>
      <c r="S376" s="295"/>
      <c r="T376" s="295"/>
      <c r="U376" s="295"/>
      <c r="V376" s="295"/>
      <c r="W376" s="314"/>
    </row>
    <row r="377" spans="1:23" ht="5.0999999999999996" customHeight="1" x14ac:dyDescent="0.2">
      <c r="C377" s="270"/>
      <c r="D377" s="482"/>
      <c r="E377" s="28"/>
      <c r="F377" s="1069"/>
      <c r="G377" s="1069"/>
      <c r="H377" s="1069"/>
      <c r="I377" s="1069"/>
      <c r="J377" s="1069"/>
      <c r="K377" s="1069"/>
      <c r="L377" s="1069"/>
      <c r="M377" s="1069"/>
      <c r="N377" s="1070"/>
      <c r="O377" s="22"/>
      <c r="P377" s="301"/>
      <c r="Q377" s="295"/>
      <c r="R377" s="295"/>
      <c r="S377" s="295"/>
      <c r="T377" s="295"/>
      <c r="U377" s="295"/>
      <c r="V377" s="295"/>
      <c r="W377" s="314"/>
    </row>
    <row r="378" spans="1:23" s="299" customFormat="1" ht="50.1" customHeight="1" x14ac:dyDescent="0.2">
      <c r="A378" s="298"/>
      <c r="B378" s="14"/>
      <c r="C378" s="270"/>
      <c r="D378" s="28"/>
      <c r="E378" s="28"/>
      <c r="F378" s="994"/>
      <c r="G378" s="995"/>
      <c r="H378" s="995"/>
      <c r="I378" s="995"/>
      <c r="J378" s="995"/>
      <c r="K378" s="995"/>
      <c r="L378" s="995"/>
      <c r="M378" s="995"/>
      <c r="N378" s="996"/>
      <c r="O378" s="22"/>
      <c r="P378" s="305"/>
      <c r="Q378" s="306"/>
      <c r="R378" s="306"/>
      <c r="S378" s="295"/>
      <c r="T378" s="295"/>
      <c r="U378" s="295"/>
      <c r="V378" s="295"/>
      <c r="W378" s="314"/>
    </row>
    <row r="379" spans="1:23" ht="5.0999999999999996" customHeight="1" x14ac:dyDescent="0.2">
      <c r="C379" s="270"/>
      <c r="D379" s="482"/>
      <c r="N379" s="271"/>
      <c r="O379" s="22"/>
      <c r="P379" s="295"/>
      <c r="Q379" s="295"/>
      <c r="R379" s="295"/>
      <c r="S379" s="295"/>
      <c r="T379" s="295"/>
      <c r="U379" s="295"/>
      <c r="V379" s="295"/>
      <c r="W379" s="314"/>
    </row>
    <row r="380" spans="1:23" ht="12.75" customHeight="1" x14ac:dyDescent="0.2">
      <c r="C380" s="270"/>
      <c r="D380" s="482"/>
      <c r="E380" s="137" t="s">
        <v>911</v>
      </c>
      <c r="F380" s="998" t="str">
        <f>Translations!$B$210</f>
        <v>Reference to external files, if relevant</v>
      </c>
      <c r="G380" s="998"/>
      <c r="H380" s="998"/>
      <c r="I380" s="998"/>
      <c r="J380" s="998"/>
      <c r="K380" s="934"/>
      <c r="L380" s="934"/>
      <c r="M380" s="934"/>
      <c r="N380" s="934"/>
      <c r="O380" s="22"/>
      <c r="P380" s="295"/>
      <c r="Q380" s="295"/>
      <c r="R380" s="295"/>
      <c r="S380" s="295"/>
      <c r="T380" s="295"/>
      <c r="U380" s="295"/>
      <c r="V380" s="295"/>
      <c r="W380" s="446" t="s">
        <v>457</v>
      </c>
    </row>
    <row r="381" spans="1:23" ht="5.0999999999999996" customHeight="1" thickBot="1" x14ac:dyDescent="0.25">
      <c r="C381" s="270"/>
      <c r="D381" s="482"/>
      <c r="N381" s="271"/>
      <c r="O381" s="22"/>
      <c r="P381" s="301"/>
      <c r="Q381" s="295"/>
      <c r="R381" s="295"/>
      <c r="S381" s="295"/>
      <c r="T381" s="295"/>
      <c r="U381" s="295"/>
      <c r="V381" s="295"/>
      <c r="W381" s="295"/>
    </row>
    <row r="382" spans="1:23" ht="12.75" customHeight="1" x14ac:dyDescent="0.2">
      <c r="C382" s="270"/>
      <c r="D382" s="482" t="s">
        <v>153</v>
      </c>
      <c r="E382" s="982" t="str">
        <f>Translations!$B$258</f>
        <v>The hierarchical order has been followed?</v>
      </c>
      <c r="F382" s="982"/>
      <c r="G382" s="982"/>
      <c r="H382" s="983"/>
      <c r="I382" s="312"/>
      <c r="J382" s="319" t="str">
        <f>Translations!$B$259</f>
        <v xml:space="preserve"> If not, why?</v>
      </c>
      <c r="K382" s="977"/>
      <c r="L382" s="978"/>
      <c r="M382" s="978"/>
      <c r="N382" s="984"/>
      <c r="O382" s="22"/>
      <c r="P382" s="301"/>
      <c r="Q382" s="295"/>
      <c r="R382" s="295"/>
      <c r="S382" s="295"/>
      <c r="T382" s="295"/>
      <c r="U382" s="295"/>
      <c r="V382" s="295"/>
      <c r="W382" s="470" t="b">
        <f>AND(I382&lt;&gt;"",I382=TRUE)</f>
        <v>0</v>
      </c>
    </row>
    <row r="383" spans="1:23" ht="5.0999999999999996" customHeight="1" x14ac:dyDescent="0.2">
      <c r="C383" s="270"/>
      <c r="E383" s="486"/>
      <c r="F383" s="486"/>
      <c r="G383" s="486"/>
      <c r="H383" s="486"/>
      <c r="I383" s="486"/>
      <c r="J383" s="486"/>
      <c r="K383" s="486"/>
      <c r="L383" s="486"/>
      <c r="M383" s="486"/>
      <c r="N383" s="397"/>
      <c r="O383" s="22"/>
      <c r="P383" s="301"/>
      <c r="Q383" s="295"/>
      <c r="R383" s="295"/>
      <c r="S383" s="295"/>
      <c r="T383" s="295"/>
      <c r="U383" s="295"/>
      <c r="V383" s="295"/>
      <c r="W383" s="466"/>
    </row>
    <row r="384" spans="1:23" ht="12.75" customHeight="1" x14ac:dyDescent="0.2">
      <c r="C384" s="270"/>
      <c r="D384" s="14"/>
      <c r="E384" s="14"/>
      <c r="F384" s="993" t="str">
        <f>Translations!$B$264</f>
        <v>Further details on any deviation from the hierarchy</v>
      </c>
      <c r="G384" s="993"/>
      <c r="H384" s="993"/>
      <c r="I384" s="993"/>
      <c r="J384" s="993"/>
      <c r="K384" s="993"/>
      <c r="L384" s="993"/>
      <c r="M384" s="993"/>
      <c r="N384" s="1071"/>
      <c r="O384" s="22"/>
      <c r="P384" s="301"/>
      <c r="Q384" s="295"/>
      <c r="R384" s="295"/>
      <c r="S384" s="295"/>
      <c r="T384" s="295"/>
      <c r="U384" s="295"/>
      <c r="V384" s="295"/>
      <c r="W384" s="466"/>
    </row>
    <row r="385" spans="3:23" s="294" customFormat="1" ht="25.5" customHeight="1" thickBot="1" x14ac:dyDescent="0.25">
      <c r="C385" s="270"/>
      <c r="D385" s="14"/>
      <c r="E385" s="14"/>
      <c r="F385" s="1073"/>
      <c r="G385" s="1074"/>
      <c r="H385" s="1074"/>
      <c r="I385" s="1074"/>
      <c r="J385" s="1074"/>
      <c r="K385" s="1074"/>
      <c r="L385" s="1074"/>
      <c r="M385" s="1074"/>
      <c r="N385" s="1075"/>
      <c r="O385" s="22"/>
      <c r="P385" s="301"/>
      <c r="Q385" s="295"/>
      <c r="R385" s="295"/>
      <c r="S385" s="295"/>
      <c r="T385" s="295"/>
      <c r="U385" s="295"/>
      <c r="V385" s="295"/>
      <c r="W385" s="321" t="b">
        <f>W382</f>
        <v>0</v>
      </c>
    </row>
    <row r="386" spans="3:23" s="294" customFormat="1" ht="5.0999999999999996" customHeight="1" x14ac:dyDescent="0.2">
      <c r="C386" s="270"/>
      <c r="D386" s="482"/>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2">
      <c r="C387" s="270"/>
      <c r="D387" s="29" t="s">
        <v>154</v>
      </c>
      <c r="E387" s="1076" t="str">
        <f>Translations!$B$316</f>
        <v>Description of the methodology for keeping track of the products produced</v>
      </c>
      <c r="F387" s="1076"/>
      <c r="G387" s="1076"/>
      <c r="H387" s="1076"/>
      <c r="I387" s="1076"/>
      <c r="J387" s="1076"/>
      <c r="K387" s="1076"/>
      <c r="L387" s="1076"/>
      <c r="M387" s="1076"/>
      <c r="N387" s="1077"/>
      <c r="O387" s="22"/>
      <c r="P387" s="295"/>
      <c r="Q387" s="295"/>
      <c r="R387" s="295"/>
      <c r="S387" s="295"/>
      <c r="T387" s="295"/>
      <c r="U387" s="295"/>
      <c r="V387" s="295"/>
      <c r="W387" s="314"/>
    </row>
    <row r="388" spans="3:23" s="294" customFormat="1" ht="5.0999999999999996" customHeight="1" x14ac:dyDescent="0.2">
      <c r="C388" s="270"/>
      <c r="D388" s="40"/>
      <c r="E388" s="272"/>
      <c r="F388" s="484"/>
      <c r="G388" s="485"/>
      <c r="H388" s="485"/>
      <c r="I388" s="485"/>
      <c r="J388" s="485"/>
      <c r="K388" s="485"/>
      <c r="L388" s="485"/>
      <c r="M388" s="485"/>
      <c r="N388" s="487"/>
      <c r="O388" s="22"/>
      <c r="P388" s="295"/>
      <c r="Q388" s="295"/>
      <c r="R388" s="295"/>
      <c r="S388" s="295"/>
      <c r="T388" s="295"/>
      <c r="U388" s="295"/>
      <c r="V388" s="295"/>
      <c r="W388" s="314"/>
    </row>
    <row r="389" spans="3:23" s="294" customFormat="1" ht="12.75" customHeight="1" x14ac:dyDescent="0.2">
      <c r="C389" s="270"/>
      <c r="D389" s="482"/>
      <c r="E389" s="137"/>
      <c r="F389" s="1026" t="str">
        <f>IF(M351=EUConst_Relevant,HYPERLINK("#" &amp; Q389,EUConst_MsgDescription),"")</f>
        <v/>
      </c>
      <c r="G389" s="1004"/>
      <c r="H389" s="1004"/>
      <c r="I389" s="1004"/>
      <c r="J389" s="1004"/>
      <c r="K389" s="1004"/>
      <c r="L389" s="1004"/>
      <c r="M389" s="1004"/>
      <c r="N389" s="1005"/>
      <c r="O389" s="22"/>
      <c r="P389" s="26" t="s">
        <v>481</v>
      </c>
      <c r="Q389" s="477" t="str">
        <f>"#"&amp;ADDRESS(ROW($C$10),COLUMN($C$10))</f>
        <v>#$C$10</v>
      </c>
      <c r="R389" s="295"/>
      <c r="S389" s="295"/>
      <c r="T389" s="295"/>
      <c r="U389" s="295"/>
      <c r="V389" s="295"/>
      <c r="W389" s="314"/>
    </row>
    <row r="390" spans="3:23" s="294" customFormat="1" ht="5.0999999999999996" customHeight="1" x14ac:dyDescent="0.2">
      <c r="C390" s="270"/>
      <c r="D390" s="482"/>
      <c r="E390" s="28"/>
      <c r="F390" s="1069"/>
      <c r="G390" s="1069"/>
      <c r="H390" s="1069"/>
      <c r="I390" s="1069"/>
      <c r="J390" s="1069"/>
      <c r="K390" s="1069"/>
      <c r="L390" s="1069"/>
      <c r="M390" s="1069"/>
      <c r="N390" s="1070"/>
      <c r="O390" s="22"/>
      <c r="P390" s="301"/>
      <c r="Q390" s="295"/>
      <c r="R390" s="295"/>
      <c r="S390" s="295"/>
      <c r="T390" s="295"/>
      <c r="U390" s="295"/>
      <c r="V390" s="295"/>
      <c r="W390" s="314"/>
    </row>
    <row r="391" spans="3:23" s="294" customFormat="1" ht="50.1" customHeight="1" x14ac:dyDescent="0.2">
      <c r="C391" s="270"/>
      <c r="D391" s="482"/>
      <c r="E391" s="317"/>
      <c r="F391" s="977"/>
      <c r="G391" s="978"/>
      <c r="H391" s="978"/>
      <c r="I391" s="978"/>
      <c r="J391" s="978"/>
      <c r="K391" s="978"/>
      <c r="L391" s="978"/>
      <c r="M391" s="978"/>
      <c r="N391" s="984"/>
      <c r="O391" s="22"/>
      <c r="P391" s="295"/>
      <c r="Q391" s="295"/>
      <c r="R391" s="295"/>
      <c r="S391" s="295"/>
      <c r="T391" s="295"/>
      <c r="U391" s="295"/>
      <c r="V391" s="295"/>
      <c r="W391" s="314"/>
    </row>
    <row r="392" spans="3:23" s="294" customFormat="1" ht="5.0999999999999996" customHeight="1" x14ac:dyDescent="0.2">
      <c r="C392" s="447"/>
      <c r="D392" s="449"/>
      <c r="E392" s="454"/>
      <c r="F392" s="493"/>
      <c r="G392" s="493"/>
      <c r="H392" s="493"/>
      <c r="I392" s="493"/>
      <c r="J392" s="493"/>
      <c r="K392" s="493"/>
      <c r="L392" s="493"/>
      <c r="M392" s="493"/>
      <c r="N392" s="456"/>
      <c r="O392" s="22"/>
      <c r="P392" s="301"/>
      <c r="Q392" s="295"/>
      <c r="R392" s="306"/>
      <c r="S392" s="295"/>
      <c r="T392" s="295"/>
      <c r="U392" s="295"/>
      <c r="V392" s="295"/>
      <c r="W392" s="314"/>
    </row>
    <row r="393" spans="3:23" s="294" customFormat="1" ht="12.75" customHeight="1" x14ac:dyDescent="0.2">
      <c r="C393" s="457"/>
      <c r="D393" s="458"/>
      <c r="E393" s="458"/>
      <c r="F393" s="458"/>
      <c r="G393" s="458"/>
      <c r="H393" s="458"/>
      <c r="I393" s="458"/>
      <c r="J393" s="458"/>
      <c r="K393" s="458"/>
      <c r="L393" s="458"/>
      <c r="M393" s="458"/>
      <c r="N393" s="459"/>
      <c r="O393" s="22"/>
      <c r="P393" s="295"/>
      <c r="Q393" s="295"/>
      <c r="R393" s="295"/>
      <c r="S393" s="295"/>
      <c r="T393" s="295"/>
      <c r="U393" s="295"/>
      <c r="V393" s="295"/>
      <c r="W393" s="314"/>
    </row>
    <row r="394" spans="3:23" s="294" customFormat="1" ht="15" customHeight="1" x14ac:dyDescent="0.2">
      <c r="C394" s="403"/>
      <c r="D394" s="1064" t="str">
        <f>Translations!$B$329</f>
        <v>Data required for the determination of the benchmark improvement rate pursuant to Article 10a(2) of the Directive</v>
      </c>
      <c r="E394" s="1065"/>
      <c r="F394" s="1065"/>
      <c r="G394" s="1065"/>
      <c r="H394" s="1065"/>
      <c r="I394" s="1065"/>
      <c r="J394" s="1065"/>
      <c r="K394" s="1065"/>
      <c r="L394" s="1065"/>
      <c r="M394" s="1065"/>
      <c r="N394" s="1066"/>
      <c r="O394" s="22"/>
      <c r="P394" s="295"/>
      <c r="Q394" s="295"/>
      <c r="R394" s="295"/>
      <c r="S394" s="295"/>
      <c r="T394" s="295"/>
      <c r="U394" s="295"/>
      <c r="V394" s="295"/>
      <c r="W394" s="314"/>
    </row>
    <row r="395" spans="3:23" s="294" customFormat="1" ht="5.0999999999999996" customHeight="1" x14ac:dyDescent="0.2">
      <c r="C395" s="403"/>
      <c r="D395" s="404"/>
      <c r="E395" s="404"/>
      <c r="F395" s="404"/>
      <c r="G395" s="404"/>
      <c r="H395" s="404"/>
      <c r="I395" s="404"/>
      <c r="J395" s="404"/>
      <c r="K395" s="404"/>
      <c r="L395" s="404"/>
      <c r="M395" s="404"/>
      <c r="N395" s="405"/>
      <c r="O395" s="22"/>
      <c r="P395" s="295"/>
      <c r="Q395" s="295"/>
      <c r="R395" s="295"/>
      <c r="S395" s="295"/>
      <c r="T395" s="295"/>
      <c r="U395" s="295"/>
      <c r="V395" s="295"/>
      <c r="W395" s="314"/>
    </row>
    <row r="396" spans="3:23" s="294" customFormat="1" ht="12.75" customHeight="1" x14ac:dyDescent="0.2">
      <c r="C396" s="403"/>
      <c r="D396" s="406" t="s">
        <v>148</v>
      </c>
      <c r="E396" s="1067" t="str">
        <f>Translations!$B$330</f>
        <v>Directly attributable emissions</v>
      </c>
      <c r="F396" s="1067"/>
      <c r="G396" s="1067"/>
      <c r="H396" s="1067"/>
      <c r="I396" s="1067"/>
      <c r="J396" s="1067"/>
      <c r="K396" s="1067"/>
      <c r="L396" s="1067"/>
      <c r="M396" s="1067"/>
      <c r="N396" s="1068"/>
      <c r="O396" s="22"/>
      <c r="P396" s="295"/>
      <c r="Q396" s="295"/>
      <c r="R396" s="295"/>
      <c r="S396" s="295"/>
      <c r="T396" s="295"/>
      <c r="U396" s="295"/>
      <c r="V396" s="295"/>
      <c r="W396" s="314"/>
    </row>
    <row r="397" spans="3:23" s="294" customFormat="1" ht="12.75" customHeight="1" x14ac:dyDescent="0.2">
      <c r="C397" s="403"/>
      <c r="D397" s="407"/>
      <c r="E397" s="1111" t="str">
        <f>Translations!$B$394</f>
        <v>For the specific purpose of the NIMs data collection, this section should cover all data provided in section G.(c) in the "baseline data collection" template.</v>
      </c>
      <c r="F397" s="1112"/>
      <c r="G397" s="1112"/>
      <c r="H397" s="1112"/>
      <c r="I397" s="1112"/>
      <c r="J397" s="1112"/>
      <c r="K397" s="1112"/>
      <c r="L397" s="1112"/>
      <c r="M397" s="1112"/>
      <c r="N397" s="1113"/>
      <c r="O397" s="22"/>
      <c r="P397" s="301"/>
      <c r="Q397" s="295"/>
      <c r="R397" s="295"/>
      <c r="S397" s="295"/>
      <c r="T397" s="21"/>
      <c r="U397" s="295"/>
      <c r="V397" s="295"/>
      <c r="W397" s="314"/>
    </row>
    <row r="398" spans="3:23" s="294" customFormat="1" ht="5.0999999999999996" customHeight="1" x14ac:dyDescent="0.2">
      <c r="C398" s="403"/>
      <c r="D398" s="404"/>
      <c r="E398" s="408"/>
      <c r="F398" s="488"/>
      <c r="G398" s="489"/>
      <c r="H398" s="489"/>
      <c r="I398" s="489"/>
      <c r="J398" s="489"/>
      <c r="K398" s="489"/>
      <c r="L398" s="489"/>
      <c r="M398" s="489"/>
      <c r="N398" s="490"/>
      <c r="O398" s="22"/>
      <c r="P398" s="295"/>
      <c r="Q398" s="295"/>
      <c r="R398" s="295"/>
      <c r="S398" s="295"/>
      <c r="T398" s="295"/>
      <c r="U398" s="295"/>
      <c r="V398" s="295"/>
      <c r="W398" s="314"/>
    </row>
    <row r="399" spans="3:23" s="294" customFormat="1" ht="12.75" customHeight="1" x14ac:dyDescent="0.2">
      <c r="C399" s="403"/>
      <c r="D399" s="407"/>
      <c r="E399" s="412"/>
      <c r="F399" s="1026" t="str">
        <f>IF(M351=EUConst_Relevant,HYPERLINK("#" &amp; Q399,EUConst_MsgDescription),"")</f>
        <v/>
      </c>
      <c r="G399" s="1004"/>
      <c r="H399" s="1004"/>
      <c r="I399" s="1004"/>
      <c r="J399" s="1004"/>
      <c r="K399" s="1004"/>
      <c r="L399" s="1004"/>
      <c r="M399" s="1004"/>
      <c r="N399" s="1005"/>
      <c r="O399" s="22"/>
      <c r="P399" s="26" t="s">
        <v>481</v>
      </c>
      <c r="Q399" s="477" t="str">
        <f>"#"&amp;ADDRESS(ROW($C$10),COLUMN($C$10))</f>
        <v>#$C$10</v>
      </c>
      <c r="R399" s="295"/>
      <c r="S399" s="295"/>
      <c r="T399" s="295"/>
      <c r="U399" s="295"/>
      <c r="V399" s="295"/>
      <c r="W399" s="314"/>
    </row>
    <row r="400" spans="3:23" s="294" customFormat="1" ht="5.0999999999999996" customHeight="1" x14ac:dyDescent="0.2">
      <c r="C400" s="403"/>
      <c r="D400" s="407"/>
      <c r="E400" s="413"/>
      <c r="F400" s="1027"/>
      <c r="G400" s="1027"/>
      <c r="H400" s="1027"/>
      <c r="I400" s="1027"/>
      <c r="J400" s="1027"/>
      <c r="K400" s="1027"/>
      <c r="L400" s="1027"/>
      <c r="M400" s="1027"/>
      <c r="N400" s="1028"/>
      <c r="O400" s="22"/>
      <c r="P400" s="301"/>
      <c r="Q400" s="295"/>
      <c r="R400" s="295"/>
      <c r="S400" s="295"/>
      <c r="T400" s="295"/>
      <c r="U400" s="295"/>
      <c r="V400" s="295"/>
      <c r="W400" s="314"/>
    </row>
    <row r="401" spans="3:23" s="294" customFormat="1" ht="50.1" customHeight="1" x14ac:dyDescent="0.2">
      <c r="C401" s="403"/>
      <c r="D401" s="404"/>
      <c r="E401" s="404"/>
      <c r="F401" s="1006"/>
      <c r="G401" s="1007"/>
      <c r="H401" s="1007"/>
      <c r="I401" s="1007"/>
      <c r="J401" s="1007"/>
      <c r="K401" s="1007"/>
      <c r="L401" s="1007"/>
      <c r="M401" s="1007"/>
      <c r="N401" s="1008"/>
      <c r="O401" s="22"/>
      <c r="P401" s="295"/>
      <c r="Q401" s="295"/>
      <c r="R401" s="295"/>
      <c r="S401" s="295"/>
      <c r="T401" s="295"/>
      <c r="U401" s="295"/>
      <c r="V401" s="295"/>
      <c r="W401" s="314"/>
    </row>
    <row r="402" spans="3:23" s="294" customFormat="1" ht="5.0999999999999996" customHeight="1" x14ac:dyDescent="0.2">
      <c r="C402" s="403"/>
      <c r="D402" s="404"/>
      <c r="E402" s="404"/>
      <c r="F402" s="404"/>
      <c r="G402" s="404"/>
      <c r="H402" s="404"/>
      <c r="I402" s="404"/>
      <c r="J402" s="404"/>
      <c r="K402" s="404"/>
      <c r="L402" s="404"/>
      <c r="M402" s="404"/>
      <c r="N402" s="405"/>
      <c r="O402" s="22"/>
      <c r="P402" s="295"/>
      <c r="Q402" s="295"/>
      <c r="R402" s="295"/>
      <c r="S402" s="295"/>
      <c r="T402" s="295"/>
      <c r="U402" s="295"/>
      <c r="V402" s="295"/>
      <c r="W402" s="314"/>
    </row>
    <row r="403" spans="3:23" s="294" customFormat="1" ht="12.75" customHeight="1" x14ac:dyDescent="0.2">
      <c r="C403" s="403"/>
      <c r="D403" s="404"/>
      <c r="E403" s="404"/>
      <c r="F403" s="1029" t="str">
        <f>Translations!$B$210</f>
        <v>Reference to external files, if relevant</v>
      </c>
      <c r="G403" s="1029"/>
      <c r="H403" s="1029"/>
      <c r="I403" s="1029"/>
      <c r="J403" s="1029"/>
      <c r="K403" s="934"/>
      <c r="L403" s="934"/>
      <c r="M403" s="934"/>
      <c r="N403" s="934"/>
      <c r="O403" s="22"/>
      <c r="P403" s="295"/>
      <c r="Q403" s="295"/>
      <c r="R403" s="295"/>
      <c r="S403" s="295"/>
      <c r="T403" s="295"/>
      <c r="U403" s="295"/>
      <c r="V403" s="295"/>
      <c r="W403" s="314"/>
    </row>
    <row r="404" spans="3:23" s="294" customFormat="1" ht="5.0999999999999996" customHeight="1" x14ac:dyDescent="0.2">
      <c r="C404" s="403"/>
      <c r="D404" s="407"/>
      <c r="E404" s="404"/>
      <c r="F404" s="404"/>
      <c r="G404" s="404"/>
      <c r="H404" s="404"/>
      <c r="I404" s="404"/>
      <c r="J404" s="404"/>
      <c r="K404" s="404"/>
      <c r="L404" s="404"/>
      <c r="M404" s="404"/>
      <c r="N404" s="405"/>
      <c r="O404" s="22"/>
      <c r="P404" s="295"/>
      <c r="Q404" s="295"/>
      <c r="R404" s="295"/>
      <c r="S404" s="295"/>
      <c r="T404" s="295"/>
      <c r="U404" s="295"/>
      <c r="V404" s="295"/>
      <c r="W404" s="314"/>
    </row>
    <row r="405" spans="3:23" s="294" customFormat="1" ht="5.0999999999999996" customHeight="1" x14ac:dyDescent="0.2">
      <c r="C405" s="400"/>
      <c r="D405" s="416"/>
      <c r="E405" s="401"/>
      <c r="F405" s="401"/>
      <c r="G405" s="401"/>
      <c r="H405" s="401"/>
      <c r="I405" s="401"/>
      <c r="J405" s="401"/>
      <c r="K405" s="401"/>
      <c r="L405" s="401"/>
      <c r="M405" s="401"/>
      <c r="N405" s="402"/>
      <c r="O405" s="22"/>
      <c r="P405" s="295"/>
      <c r="Q405" s="295"/>
      <c r="R405" s="295"/>
      <c r="S405" s="295"/>
      <c r="T405" s="295"/>
      <c r="U405" s="295"/>
      <c r="V405" s="295"/>
      <c r="W405" s="314"/>
    </row>
    <row r="406" spans="3:23" s="294" customFormat="1" ht="12.75" customHeight="1" x14ac:dyDescent="0.2">
      <c r="C406" s="403"/>
      <c r="D406" s="406" t="s">
        <v>149</v>
      </c>
      <c r="E406" s="1045" t="str">
        <f>Translations!$B$347</f>
        <v>Fuel input to this sub-installation and relevant emission factor</v>
      </c>
      <c r="F406" s="1045"/>
      <c r="G406" s="1045"/>
      <c r="H406" s="1045"/>
      <c r="I406" s="1045"/>
      <c r="J406" s="1045"/>
      <c r="K406" s="1045"/>
      <c r="L406" s="1045"/>
      <c r="M406" s="1045"/>
      <c r="N406" s="1046"/>
      <c r="O406" s="22"/>
      <c r="P406" s="295"/>
      <c r="Q406" s="295"/>
      <c r="R406" s="295"/>
      <c r="S406" s="295"/>
      <c r="T406" s="295"/>
      <c r="U406" s="295"/>
      <c r="V406" s="295"/>
      <c r="W406" s="314"/>
    </row>
    <row r="407" spans="3:23" s="294" customFormat="1" ht="12.75" customHeight="1" x14ac:dyDescent="0.2">
      <c r="C407" s="403"/>
      <c r="D407" s="404"/>
      <c r="E407" s="1111" t="str">
        <f>Translations!$B$399</f>
        <v>For the specific purpose of the NIMs data collection, this section should cover all data provided in section G.(d) in the "baseline data collection" template.</v>
      </c>
      <c r="F407" s="1112"/>
      <c r="G407" s="1112"/>
      <c r="H407" s="1112"/>
      <c r="I407" s="1112"/>
      <c r="J407" s="1112"/>
      <c r="K407" s="1112"/>
      <c r="L407" s="1112"/>
      <c r="M407" s="1112"/>
      <c r="N407" s="1113"/>
      <c r="O407" s="22"/>
      <c r="P407" s="295"/>
      <c r="Q407" s="295"/>
      <c r="R407" s="295"/>
      <c r="S407" s="295"/>
      <c r="T407" s="295"/>
      <c r="U407" s="295"/>
      <c r="V407" s="295"/>
      <c r="W407" s="314"/>
    </row>
    <row r="408" spans="3:23" s="294" customFormat="1" ht="12.75" customHeight="1" x14ac:dyDescent="0.2">
      <c r="C408" s="403"/>
      <c r="D408" s="407" t="s">
        <v>152</v>
      </c>
      <c r="E408" s="1047" t="str">
        <f>Translations!$B$249</f>
        <v>Information on the methodology applied</v>
      </c>
      <c r="F408" s="1047"/>
      <c r="G408" s="1047"/>
      <c r="H408" s="1047"/>
      <c r="I408" s="1047"/>
      <c r="J408" s="1047"/>
      <c r="K408" s="1047"/>
      <c r="L408" s="1047"/>
      <c r="M408" s="1047"/>
      <c r="N408" s="1049"/>
      <c r="O408" s="22"/>
      <c r="P408" s="301"/>
      <c r="Q408" s="295"/>
      <c r="R408" s="295"/>
      <c r="S408" s="295"/>
      <c r="T408" s="295"/>
      <c r="U408" s="295"/>
      <c r="V408" s="295"/>
      <c r="W408" s="314"/>
    </row>
    <row r="409" spans="3:23" s="294" customFormat="1" ht="25.5" customHeight="1" x14ac:dyDescent="0.2">
      <c r="C409" s="403"/>
      <c r="D409" s="404"/>
      <c r="E409" s="404"/>
      <c r="F409" s="426"/>
      <c r="G409" s="404"/>
      <c r="H409" s="404"/>
      <c r="I409" s="1044" t="str">
        <f>Translations!$B$254</f>
        <v>Data source</v>
      </c>
      <c r="J409" s="1044"/>
      <c r="K409" s="1044" t="str">
        <f>Translations!$B$255</f>
        <v>Other data source (if applicable)</v>
      </c>
      <c r="L409" s="1044"/>
      <c r="M409" s="1044" t="str">
        <f>Translations!$B$255</f>
        <v>Other data source (if applicable)</v>
      </c>
      <c r="N409" s="1044"/>
      <c r="O409" s="22"/>
      <c r="P409" s="295"/>
      <c r="Q409" s="295"/>
      <c r="R409" s="295"/>
      <c r="S409" s="295"/>
      <c r="T409" s="295"/>
      <c r="U409" s="295"/>
      <c r="V409" s="295"/>
      <c r="W409" s="314"/>
    </row>
    <row r="410" spans="3:23" s="294" customFormat="1" ht="12.75" customHeight="1" x14ac:dyDescent="0.2">
      <c r="C410" s="403"/>
      <c r="D410" s="407"/>
      <c r="E410" s="412" t="s">
        <v>908</v>
      </c>
      <c r="F410" s="1030" t="str">
        <f>Translations!$B$231</f>
        <v>Fuel input</v>
      </c>
      <c r="G410" s="1030"/>
      <c r="H410" s="1031"/>
      <c r="I410" s="1032"/>
      <c r="J410" s="1033"/>
      <c r="K410" s="1034"/>
      <c r="L410" s="1035"/>
      <c r="M410" s="1034"/>
      <c r="N410" s="1036"/>
      <c r="O410" s="22"/>
      <c r="P410" s="295"/>
      <c r="Q410" s="295"/>
      <c r="R410" s="295"/>
      <c r="S410" s="295"/>
      <c r="T410" s="295"/>
      <c r="U410" s="295"/>
      <c r="V410" s="295"/>
      <c r="W410" s="314"/>
    </row>
    <row r="411" spans="3:23" s="294" customFormat="1" ht="12.75" customHeight="1" x14ac:dyDescent="0.2">
      <c r="C411" s="403"/>
      <c r="D411" s="407"/>
      <c r="E411" s="412" t="s">
        <v>909</v>
      </c>
      <c r="F411" s="1037" t="str">
        <f>Translations!$B$402</f>
        <v>Net calorific value</v>
      </c>
      <c r="G411" s="1037"/>
      <c r="H411" s="1038"/>
      <c r="I411" s="1039"/>
      <c r="J411" s="1096"/>
      <c r="K411" s="1041"/>
      <c r="L411" s="1043"/>
      <c r="M411" s="1041"/>
      <c r="N411" s="1043"/>
      <c r="O411" s="22"/>
      <c r="P411" s="295"/>
      <c r="Q411" s="295"/>
      <c r="R411" s="295"/>
      <c r="S411" s="295"/>
      <c r="T411" s="295"/>
      <c r="U411" s="295"/>
      <c r="V411" s="295"/>
      <c r="W411" s="314"/>
    </row>
    <row r="412" spans="3:23" s="294" customFormat="1" ht="12.75" customHeight="1" thickBot="1" x14ac:dyDescent="0.25">
      <c r="C412" s="403"/>
      <c r="D412" s="407"/>
      <c r="E412" s="412" t="s">
        <v>910</v>
      </c>
      <c r="F412" s="1019" t="str">
        <f>Translations!$B$353</f>
        <v>Weighted emission factor</v>
      </c>
      <c r="G412" s="1019"/>
      <c r="H412" s="1020"/>
      <c r="I412" s="1021"/>
      <c r="J412" s="1097"/>
      <c r="K412" s="1023"/>
      <c r="L412" s="1025"/>
      <c r="M412" s="1023"/>
      <c r="N412" s="1025"/>
      <c r="O412" s="22"/>
      <c r="P412" s="295"/>
      <c r="Q412" s="295"/>
      <c r="R412" s="295"/>
      <c r="S412" s="295"/>
      <c r="T412" s="295"/>
      <c r="U412" s="295"/>
      <c r="V412" s="295"/>
      <c r="W412" s="314"/>
    </row>
    <row r="413" spans="3:23" s="294" customFormat="1" ht="12.75" customHeight="1" x14ac:dyDescent="0.2">
      <c r="C413" s="403"/>
      <c r="D413" s="407"/>
      <c r="E413" s="412" t="s">
        <v>911</v>
      </c>
      <c r="F413" s="1030" t="str">
        <f>Translations!$B$403</f>
        <v>Fuel input from waste gases</v>
      </c>
      <c r="G413" s="1031"/>
      <c r="H413" s="1155"/>
      <c r="I413" s="1032"/>
      <c r="J413" s="1154"/>
      <c r="K413" s="1034"/>
      <c r="L413" s="1036"/>
      <c r="M413" s="1034"/>
      <c r="N413" s="1036"/>
      <c r="O413" s="22"/>
      <c r="P413" s="295"/>
      <c r="Q413" s="295"/>
      <c r="R413" s="295"/>
      <c r="S413" s="295"/>
      <c r="T413" s="295"/>
      <c r="U413" s="295"/>
      <c r="V413" s="295"/>
      <c r="W413" s="478" t="b">
        <f>AND(H413&lt;&gt;"",H413=FALSE)</f>
        <v>0</v>
      </c>
    </row>
    <row r="414" spans="3:23" s="294" customFormat="1" ht="12.75" customHeight="1" x14ac:dyDescent="0.2">
      <c r="C414" s="403"/>
      <c r="D414" s="407"/>
      <c r="E414" s="412" t="s">
        <v>912</v>
      </c>
      <c r="F414" s="1037" t="str">
        <f>Translations!$B$402</f>
        <v>Net calorific value</v>
      </c>
      <c r="G414" s="1038"/>
      <c r="H414" s="1156"/>
      <c r="I414" s="1039"/>
      <c r="J414" s="1096"/>
      <c r="K414" s="1041"/>
      <c r="L414" s="1043"/>
      <c r="M414" s="1041"/>
      <c r="N414" s="1043"/>
      <c r="O414" s="22"/>
      <c r="P414" s="295"/>
      <c r="Q414" s="295"/>
      <c r="R414" s="295"/>
      <c r="S414" s="295"/>
      <c r="T414" s="295"/>
      <c r="U414" s="295"/>
      <c r="V414" s="295"/>
      <c r="W414" s="466" t="b">
        <f>W413</f>
        <v>0</v>
      </c>
    </row>
    <row r="415" spans="3:23" s="294" customFormat="1" ht="12.75" customHeight="1" thickBot="1" x14ac:dyDescent="0.25">
      <c r="C415" s="403"/>
      <c r="D415" s="407"/>
      <c r="E415" s="412" t="s">
        <v>913</v>
      </c>
      <c r="F415" s="1019" t="str">
        <f>Translations!$B$375</f>
        <v>Emission factor</v>
      </c>
      <c r="G415" s="1020"/>
      <c r="H415" s="1157"/>
      <c r="I415" s="1021"/>
      <c r="J415" s="1097"/>
      <c r="K415" s="1023"/>
      <c r="L415" s="1025"/>
      <c r="M415" s="1023"/>
      <c r="N415" s="1025"/>
      <c r="O415" s="22"/>
      <c r="P415" s="295"/>
      <c r="Q415" s="295"/>
      <c r="R415" s="295"/>
      <c r="S415" s="295"/>
      <c r="T415" s="295"/>
      <c r="U415" s="295"/>
      <c r="V415" s="295"/>
      <c r="W415" s="475" t="b">
        <f>W414</f>
        <v>0</v>
      </c>
    </row>
    <row r="416" spans="3:23" s="294" customFormat="1" ht="5.0999999999999996" customHeight="1" x14ac:dyDescent="0.2">
      <c r="C416" s="403"/>
      <c r="D416" s="407"/>
      <c r="E416" s="404"/>
      <c r="F416" s="404"/>
      <c r="G416" s="404"/>
      <c r="H416" s="404"/>
      <c r="I416" s="404"/>
      <c r="J416" s="404"/>
      <c r="K416" s="404"/>
      <c r="L416" s="404"/>
      <c r="M416" s="404"/>
      <c r="N416" s="405"/>
      <c r="O416" s="22"/>
      <c r="P416" s="295"/>
      <c r="Q416" s="295"/>
      <c r="R416" s="295"/>
      <c r="S416" s="295"/>
      <c r="T416" s="295"/>
      <c r="U416" s="295"/>
      <c r="V416" s="295"/>
      <c r="W416" s="314"/>
    </row>
    <row r="417" spans="3:23" s="294" customFormat="1" ht="12.75" customHeight="1" x14ac:dyDescent="0.2">
      <c r="C417" s="403"/>
      <c r="D417" s="407"/>
      <c r="E417" s="412" t="s">
        <v>914</v>
      </c>
      <c r="F417" s="1013" t="str">
        <f>Translations!$B$257</f>
        <v>Description of the methodology applied</v>
      </c>
      <c r="G417" s="1013"/>
      <c r="H417" s="1013"/>
      <c r="I417" s="1013"/>
      <c r="J417" s="1013"/>
      <c r="K417" s="1013"/>
      <c r="L417" s="1013"/>
      <c r="M417" s="1013"/>
      <c r="N417" s="1014"/>
      <c r="O417" s="22"/>
      <c r="P417" s="295"/>
      <c r="Q417" s="295"/>
      <c r="R417" s="295"/>
      <c r="S417" s="295"/>
      <c r="T417" s="295"/>
      <c r="U417" s="295"/>
      <c r="V417" s="295"/>
      <c r="W417" s="314"/>
    </row>
    <row r="418" spans="3:23" s="294" customFormat="1" ht="5.0999999999999996" customHeight="1" x14ac:dyDescent="0.2">
      <c r="C418" s="403"/>
      <c r="D418" s="404"/>
      <c r="E418" s="408"/>
      <c r="F418" s="423"/>
      <c r="G418" s="424"/>
      <c r="H418" s="424"/>
      <c r="I418" s="424"/>
      <c r="J418" s="424"/>
      <c r="K418" s="424"/>
      <c r="L418" s="424"/>
      <c r="M418" s="424"/>
      <c r="N418" s="425"/>
      <c r="O418" s="22"/>
      <c r="P418" s="295"/>
      <c r="Q418" s="295"/>
      <c r="R418" s="295"/>
      <c r="S418" s="295"/>
      <c r="T418" s="295"/>
      <c r="U418" s="295"/>
      <c r="V418" s="295"/>
      <c r="W418" s="314"/>
    </row>
    <row r="419" spans="3:23" s="294" customFormat="1" ht="12.75" customHeight="1" x14ac:dyDescent="0.2">
      <c r="C419" s="403"/>
      <c r="D419" s="407"/>
      <c r="E419" s="412"/>
      <c r="F419" s="1026" t="str">
        <f>IF(M351=EUConst_Relevant,HYPERLINK("#" &amp; Q419,EUConst_MsgDescription),"")</f>
        <v/>
      </c>
      <c r="G419" s="1004"/>
      <c r="H419" s="1004"/>
      <c r="I419" s="1004"/>
      <c r="J419" s="1004"/>
      <c r="K419" s="1004"/>
      <c r="L419" s="1004"/>
      <c r="M419" s="1004"/>
      <c r="N419" s="1005"/>
      <c r="O419" s="22"/>
      <c r="P419" s="26" t="s">
        <v>481</v>
      </c>
      <c r="Q419" s="477" t="str">
        <f>"#"&amp;ADDRESS(ROW($C$10),COLUMN($C$10))</f>
        <v>#$C$10</v>
      </c>
      <c r="R419" s="295"/>
      <c r="S419" s="295"/>
      <c r="T419" s="295"/>
      <c r="U419" s="295"/>
      <c r="V419" s="295"/>
      <c r="W419" s="314"/>
    </row>
    <row r="420" spans="3:23" s="294" customFormat="1" ht="5.0999999999999996" customHeight="1" x14ac:dyDescent="0.2">
      <c r="C420" s="403"/>
      <c r="D420" s="407"/>
      <c r="E420" s="413"/>
      <c r="F420" s="1027"/>
      <c r="G420" s="1027"/>
      <c r="H420" s="1027"/>
      <c r="I420" s="1027"/>
      <c r="J420" s="1027"/>
      <c r="K420" s="1027"/>
      <c r="L420" s="1027"/>
      <c r="M420" s="1027"/>
      <c r="N420" s="1028"/>
      <c r="O420" s="22"/>
      <c r="P420" s="301"/>
      <c r="Q420" s="295"/>
      <c r="R420" s="295"/>
      <c r="S420" s="295"/>
      <c r="T420" s="295"/>
      <c r="U420" s="295"/>
      <c r="V420" s="295"/>
      <c r="W420" s="314"/>
    </row>
    <row r="421" spans="3:23" s="294" customFormat="1" ht="50.1" customHeight="1" x14ac:dyDescent="0.2">
      <c r="C421" s="403"/>
      <c r="D421" s="413"/>
      <c r="E421" s="413"/>
      <c r="F421" s="994"/>
      <c r="G421" s="995"/>
      <c r="H421" s="995"/>
      <c r="I421" s="995"/>
      <c r="J421" s="995"/>
      <c r="K421" s="995"/>
      <c r="L421" s="995"/>
      <c r="M421" s="995"/>
      <c r="N421" s="996"/>
      <c r="O421" s="22"/>
      <c r="P421" s="295"/>
      <c r="Q421" s="295"/>
      <c r="R421" s="295"/>
      <c r="S421" s="295"/>
      <c r="T421" s="295"/>
      <c r="U421" s="295"/>
      <c r="V421" s="295"/>
      <c r="W421" s="314"/>
    </row>
    <row r="422" spans="3:23" s="294" customFormat="1" ht="5.0999999999999996" customHeight="1" x14ac:dyDescent="0.2">
      <c r="C422" s="403"/>
      <c r="D422" s="407"/>
      <c r="E422" s="404"/>
      <c r="F422" s="404"/>
      <c r="G422" s="404"/>
      <c r="H422" s="404"/>
      <c r="I422" s="404"/>
      <c r="J422" s="404"/>
      <c r="K422" s="404"/>
      <c r="L422" s="404"/>
      <c r="M422" s="404"/>
      <c r="N422" s="405"/>
      <c r="O422" s="22"/>
      <c r="P422" s="295"/>
      <c r="Q422" s="295"/>
      <c r="R422" s="295"/>
      <c r="S422" s="295"/>
      <c r="T422" s="295"/>
      <c r="U422" s="295"/>
      <c r="V422" s="295"/>
      <c r="W422" s="314"/>
    </row>
    <row r="423" spans="3:23" s="294" customFormat="1" ht="12.75" customHeight="1" x14ac:dyDescent="0.2">
      <c r="C423" s="403"/>
      <c r="D423" s="407"/>
      <c r="E423" s="412"/>
      <c r="F423" s="1029" t="str">
        <f>Translations!$B$210</f>
        <v>Reference to external files, if relevant</v>
      </c>
      <c r="G423" s="1029"/>
      <c r="H423" s="1029"/>
      <c r="I423" s="1029"/>
      <c r="J423" s="1029"/>
      <c r="K423" s="934"/>
      <c r="L423" s="934"/>
      <c r="M423" s="934"/>
      <c r="N423" s="934"/>
      <c r="O423" s="22"/>
      <c r="P423" s="295"/>
      <c r="Q423" s="295"/>
      <c r="R423" s="295"/>
      <c r="S423" s="295"/>
      <c r="T423" s="295"/>
      <c r="U423" s="295"/>
      <c r="V423" s="295"/>
      <c r="W423" s="446" t="s">
        <v>457</v>
      </c>
    </row>
    <row r="424" spans="3:23" s="294" customFormat="1" ht="5.0999999999999996" customHeight="1" thickBot="1" x14ac:dyDescent="0.25">
      <c r="C424" s="403"/>
      <c r="D424" s="407"/>
      <c r="E424" s="404"/>
      <c r="F424" s="404"/>
      <c r="G424" s="404"/>
      <c r="H424" s="404"/>
      <c r="I424" s="404"/>
      <c r="J424" s="404"/>
      <c r="K424" s="404"/>
      <c r="L424" s="404"/>
      <c r="M424" s="404"/>
      <c r="N424" s="405"/>
      <c r="O424" s="22"/>
      <c r="P424" s="301"/>
      <c r="Q424" s="295"/>
      <c r="R424" s="295"/>
      <c r="S424" s="295"/>
      <c r="T424" s="295"/>
      <c r="U424" s="295"/>
      <c r="V424" s="295"/>
      <c r="W424" s="295"/>
    </row>
    <row r="425" spans="3:23" s="294" customFormat="1" ht="12.75" customHeight="1" x14ac:dyDescent="0.2">
      <c r="C425" s="403"/>
      <c r="D425" s="407" t="s">
        <v>153</v>
      </c>
      <c r="E425" s="1011" t="str">
        <f>Translations!$B$258</f>
        <v>The hierarchical order has been followed?</v>
      </c>
      <c r="F425" s="1011"/>
      <c r="G425" s="1011"/>
      <c r="H425" s="1012"/>
      <c r="I425" s="312"/>
      <c r="J425" s="418" t="str">
        <f>Translations!$B$259</f>
        <v xml:space="preserve"> If not, why?</v>
      </c>
      <c r="K425" s="977"/>
      <c r="L425" s="978"/>
      <c r="M425" s="978"/>
      <c r="N425" s="984"/>
      <c r="O425" s="22"/>
      <c r="P425" s="301"/>
      <c r="Q425" s="295"/>
      <c r="R425" s="295"/>
      <c r="S425" s="295"/>
      <c r="T425" s="295"/>
      <c r="U425" s="295"/>
      <c r="V425" s="295"/>
      <c r="W425" s="470" t="b">
        <f>AND(I425&lt;&gt;"",I425=TRUE)</f>
        <v>0</v>
      </c>
    </row>
    <row r="426" spans="3:23" s="294" customFormat="1" ht="5.0999999999999996" customHeight="1" x14ac:dyDescent="0.2">
      <c r="C426" s="403"/>
      <c r="D426" s="404"/>
      <c r="E426" s="491"/>
      <c r="F426" s="491"/>
      <c r="G426" s="491"/>
      <c r="H426" s="491"/>
      <c r="I426" s="491"/>
      <c r="J426" s="491"/>
      <c r="K426" s="491"/>
      <c r="L426" s="491"/>
      <c r="M426" s="491"/>
      <c r="N426" s="492"/>
      <c r="O426" s="22"/>
      <c r="P426" s="301"/>
      <c r="Q426" s="295"/>
      <c r="R426" s="295"/>
      <c r="S426" s="295"/>
      <c r="T426" s="295"/>
      <c r="U426" s="295"/>
      <c r="V426" s="306"/>
      <c r="W426" s="466"/>
    </row>
    <row r="427" spans="3:23" s="294" customFormat="1" ht="12.75" customHeight="1" x14ac:dyDescent="0.2">
      <c r="C427" s="403"/>
      <c r="D427" s="421"/>
      <c r="E427" s="421"/>
      <c r="F427" s="1013" t="str">
        <f>Translations!$B$264</f>
        <v>Further details on any deviation from the hierarchy</v>
      </c>
      <c r="G427" s="1013"/>
      <c r="H427" s="1013"/>
      <c r="I427" s="1013"/>
      <c r="J427" s="1013"/>
      <c r="K427" s="1013"/>
      <c r="L427" s="1013"/>
      <c r="M427" s="1013"/>
      <c r="N427" s="1014"/>
      <c r="O427" s="22"/>
      <c r="P427" s="301"/>
      <c r="Q427" s="295"/>
      <c r="R427" s="295"/>
      <c r="S427" s="295"/>
      <c r="T427" s="295"/>
      <c r="U427" s="295"/>
      <c r="V427" s="306"/>
      <c r="W427" s="466"/>
    </row>
    <row r="428" spans="3:23" s="294" customFormat="1" ht="25.5" customHeight="1" thickBot="1" x14ac:dyDescent="0.25">
      <c r="C428" s="403"/>
      <c r="D428" s="421"/>
      <c r="E428" s="421"/>
      <c r="F428" s="994"/>
      <c r="G428" s="995"/>
      <c r="H428" s="995"/>
      <c r="I428" s="995"/>
      <c r="J428" s="995"/>
      <c r="K428" s="995"/>
      <c r="L428" s="995"/>
      <c r="M428" s="995"/>
      <c r="N428" s="996"/>
      <c r="O428" s="22"/>
      <c r="P428" s="301"/>
      <c r="Q428" s="295"/>
      <c r="R428" s="295"/>
      <c r="S428" s="295"/>
      <c r="T428" s="295"/>
      <c r="U428" s="295"/>
      <c r="V428" s="306"/>
      <c r="W428" s="321" t="b">
        <f>W425</f>
        <v>0</v>
      </c>
    </row>
    <row r="429" spans="3:23" s="294" customFormat="1" ht="5.0999999999999996" customHeight="1" x14ac:dyDescent="0.2">
      <c r="C429" s="403"/>
      <c r="D429" s="407"/>
      <c r="E429" s="404"/>
      <c r="F429" s="404"/>
      <c r="G429" s="404"/>
      <c r="H429" s="404"/>
      <c r="I429" s="404"/>
      <c r="J429" s="404"/>
      <c r="K429" s="404"/>
      <c r="L429" s="404"/>
      <c r="M429" s="404"/>
      <c r="N429" s="405"/>
      <c r="O429" s="22"/>
      <c r="P429" s="295"/>
      <c r="Q429" s="295"/>
      <c r="R429" s="295"/>
      <c r="S429" s="295"/>
      <c r="T429" s="295"/>
      <c r="U429" s="295"/>
      <c r="V429" s="295"/>
      <c r="W429" s="469"/>
    </row>
    <row r="430" spans="3:23" s="294" customFormat="1" ht="5.0999999999999996" customHeight="1" x14ac:dyDescent="0.2">
      <c r="C430" s="400"/>
      <c r="D430" s="416"/>
      <c r="E430" s="401"/>
      <c r="F430" s="401"/>
      <c r="G430" s="401"/>
      <c r="H430" s="401"/>
      <c r="I430" s="401"/>
      <c r="J430" s="401"/>
      <c r="K430" s="401"/>
      <c r="L430" s="401"/>
      <c r="M430" s="401"/>
      <c r="N430" s="402"/>
      <c r="O430" s="22"/>
      <c r="P430" s="295"/>
      <c r="Q430" s="295"/>
      <c r="R430" s="295"/>
      <c r="S430" s="295"/>
      <c r="T430" s="295"/>
      <c r="U430" s="295"/>
      <c r="V430" s="295"/>
      <c r="W430" s="314"/>
    </row>
    <row r="431" spans="3:23" s="294" customFormat="1" ht="12.75" customHeight="1" x14ac:dyDescent="0.2">
      <c r="C431" s="403"/>
      <c r="D431" s="406" t="s">
        <v>150</v>
      </c>
      <c r="E431" s="1045" t="str">
        <f>Translations!$B$404</f>
        <v>Measurable heat produced</v>
      </c>
      <c r="F431" s="1045"/>
      <c r="G431" s="1045"/>
      <c r="H431" s="1045"/>
      <c r="I431" s="1045"/>
      <c r="J431" s="1045"/>
      <c r="K431" s="1045"/>
      <c r="L431" s="1045"/>
      <c r="M431" s="1045"/>
      <c r="N431" s="1046"/>
      <c r="O431" s="22"/>
      <c r="P431" s="301"/>
      <c r="Q431" s="295"/>
      <c r="R431" s="295"/>
      <c r="S431" s="306"/>
      <c r="T431" s="306"/>
      <c r="U431" s="295"/>
      <c r="V431" s="295"/>
      <c r="W431" s="314"/>
    </row>
    <row r="432" spans="3:23" s="294" customFormat="1" ht="12.75" customHeight="1" x14ac:dyDescent="0.2">
      <c r="C432" s="403"/>
      <c r="D432" s="404"/>
      <c r="E432" s="1111" t="str">
        <f>Translations!$B$405</f>
        <v>For the specific purpose of the NIMs data collection, this section should cover all data provided in section G.(e) in the "baseline data collection" template.</v>
      </c>
      <c r="F432" s="1112"/>
      <c r="G432" s="1112"/>
      <c r="H432" s="1112"/>
      <c r="I432" s="1112"/>
      <c r="J432" s="1112"/>
      <c r="K432" s="1112"/>
      <c r="L432" s="1112"/>
      <c r="M432" s="1112"/>
      <c r="N432" s="1113"/>
      <c r="O432" s="22"/>
      <c r="P432" s="301"/>
      <c r="Q432" s="295"/>
      <c r="R432" s="295"/>
      <c r="S432" s="295"/>
      <c r="T432" s="295"/>
      <c r="U432" s="295"/>
      <c r="V432" s="295"/>
      <c r="W432" s="314"/>
    </row>
    <row r="433" spans="1:23" ht="12.75" customHeight="1" x14ac:dyDescent="0.2">
      <c r="C433" s="403"/>
      <c r="D433" s="407" t="s">
        <v>152</v>
      </c>
      <c r="E433" s="1047" t="str">
        <f>Translations!$B$249</f>
        <v>Information on the methodology applied</v>
      </c>
      <c r="F433" s="1047"/>
      <c r="G433" s="1047"/>
      <c r="H433" s="1047"/>
      <c r="I433" s="1047"/>
      <c r="J433" s="1047"/>
      <c r="K433" s="1047"/>
      <c r="L433" s="1047"/>
      <c r="M433" s="1047"/>
      <c r="N433" s="1049"/>
      <c r="O433" s="22"/>
      <c r="P433" s="301"/>
      <c r="Q433" s="295"/>
      <c r="R433" s="295"/>
      <c r="S433" s="295"/>
      <c r="T433" s="295"/>
      <c r="U433" s="295"/>
      <c r="V433" s="295"/>
      <c r="W433" s="314"/>
    </row>
    <row r="434" spans="1:23" ht="25.5" customHeight="1" x14ac:dyDescent="0.2">
      <c r="C434" s="403"/>
      <c r="D434" s="404"/>
      <c r="E434" s="404"/>
      <c r="F434" s="404"/>
      <c r="G434" s="404"/>
      <c r="H434" s="404"/>
      <c r="I434" s="1044" t="str">
        <f>Translations!$B$254</f>
        <v>Data source</v>
      </c>
      <c r="J434" s="1044"/>
      <c r="K434" s="1044" t="str">
        <f>Translations!$B$255</f>
        <v>Other data source (if applicable)</v>
      </c>
      <c r="L434" s="1044"/>
      <c r="M434" s="1044" t="str">
        <f>Translations!$B$255</f>
        <v>Other data source (if applicable)</v>
      </c>
      <c r="N434" s="1044"/>
      <c r="O434" s="22"/>
      <c r="P434" s="301"/>
      <c r="Q434" s="295"/>
      <c r="R434" s="295"/>
      <c r="S434" s="295"/>
      <c r="T434" s="295"/>
      <c r="U434" s="295"/>
      <c r="V434" s="295"/>
      <c r="W434" s="314"/>
    </row>
    <row r="435" spans="1:23" ht="12.75" customHeight="1" x14ac:dyDescent="0.2">
      <c r="C435" s="403"/>
      <c r="D435" s="407"/>
      <c r="E435" s="412" t="s">
        <v>908</v>
      </c>
      <c r="F435" s="1050" t="str">
        <f>Translations!$B$407</f>
        <v>Heat produced</v>
      </c>
      <c r="G435" s="1050"/>
      <c r="H435" s="1051"/>
      <c r="I435" s="977"/>
      <c r="J435" s="978"/>
      <c r="K435" s="979"/>
      <c r="L435" s="980"/>
      <c r="M435" s="979"/>
      <c r="N435" s="981"/>
      <c r="O435" s="22"/>
      <c r="P435" s="295"/>
      <c r="Q435" s="295"/>
      <c r="R435" s="295"/>
      <c r="S435" s="295"/>
      <c r="T435" s="295"/>
      <c r="U435" s="295"/>
      <c r="V435" s="295"/>
      <c r="W435" s="314"/>
    </row>
    <row r="436" spans="1:23" ht="5.0999999999999996" customHeight="1" x14ac:dyDescent="0.2">
      <c r="C436" s="403"/>
      <c r="D436" s="407"/>
      <c r="E436" s="404"/>
      <c r="F436" s="404"/>
      <c r="G436" s="404"/>
      <c r="H436" s="404"/>
      <c r="I436" s="404"/>
      <c r="J436" s="404"/>
      <c r="K436" s="404"/>
      <c r="L436" s="404"/>
      <c r="M436" s="404"/>
      <c r="N436" s="405"/>
      <c r="O436" s="22"/>
      <c r="P436" s="301"/>
      <c r="Q436" s="295"/>
      <c r="R436" s="295"/>
      <c r="S436" s="295"/>
      <c r="T436" s="295"/>
      <c r="U436" s="295"/>
      <c r="V436" s="295"/>
      <c r="W436" s="314"/>
    </row>
    <row r="437" spans="1:23" ht="12.75" customHeight="1" x14ac:dyDescent="0.2">
      <c r="C437" s="403"/>
      <c r="D437" s="407"/>
      <c r="E437" s="412" t="s">
        <v>909</v>
      </c>
      <c r="F437" s="1013" t="str">
        <f>Translations!$B$257</f>
        <v>Description of the methodology applied</v>
      </c>
      <c r="G437" s="1013"/>
      <c r="H437" s="1013"/>
      <c r="I437" s="1013"/>
      <c r="J437" s="1013"/>
      <c r="K437" s="1013"/>
      <c r="L437" s="1013"/>
      <c r="M437" s="1013"/>
      <c r="N437" s="1014"/>
      <c r="O437" s="22"/>
      <c r="P437" s="301"/>
      <c r="Q437" s="295"/>
      <c r="R437" s="295"/>
      <c r="S437" s="295"/>
      <c r="T437" s="295"/>
      <c r="U437" s="295"/>
      <c r="V437" s="295"/>
      <c r="W437" s="314"/>
    </row>
    <row r="438" spans="1:23" ht="5.0999999999999996" customHeight="1" x14ac:dyDescent="0.2">
      <c r="C438" s="403"/>
      <c r="D438" s="404"/>
      <c r="E438" s="408"/>
      <c r="F438" s="488"/>
      <c r="G438" s="489"/>
      <c r="H438" s="489"/>
      <c r="I438" s="489"/>
      <c r="J438" s="489"/>
      <c r="K438" s="489"/>
      <c r="L438" s="489"/>
      <c r="M438" s="489"/>
      <c r="N438" s="490"/>
      <c r="O438" s="22"/>
      <c r="P438" s="295"/>
      <c r="Q438" s="295"/>
      <c r="R438" s="295"/>
      <c r="S438" s="295"/>
      <c r="T438" s="295"/>
      <c r="U438" s="295"/>
      <c r="V438" s="295"/>
      <c r="W438" s="314"/>
    </row>
    <row r="439" spans="1:23" ht="12.75" customHeight="1" x14ac:dyDescent="0.2">
      <c r="C439" s="403"/>
      <c r="D439" s="407"/>
      <c r="E439" s="412"/>
      <c r="F439" s="1026" t="str">
        <f>IF(M351=EUConst_Relevant,HYPERLINK("#" &amp; Q439,EUConst_MsgDescription),"")</f>
        <v/>
      </c>
      <c r="G439" s="1004"/>
      <c r="H439" s="1004"/>
      <c r="I439" s="1004"/>
      <c r="J439" s="1004"/>
      <c r="K439" s="1004"/>
      <c r="L439" s="1004"/>
      <c r="M439" s="1004"/>
      <c r="N439" s="1005"/>
      <c r="O439" s="22"/>
      <c r="P439" s="26" t="s">
        <v>481</v>
      </c>
      <c r="Q439" s="477" t="str">
        <f>"#"&amp;ADDRESS(ROW($C$10),COLUMN($C$10))</f>
        <v>#$C$10</v>
      </c>
      <c r="R439" s="295"/>
      <c r="S439" s="295"/>
      <c r="T439" s="295"/>
      <c r="U439" s="295"/>
      <c r="V439" s="295"/>
      <c r="W439" s="314"/>
    </row>
    <row r="440" spans="1:23" ht="5.0999999999999996" customHeight="1" x14ac:dyDescent="0.2">
      <c r="C440" s="403"/>
      <c r="D440" s="407"/>
      <c r="E440" s="413"/>
      <c r="F440" s="1027"/>
      <c r="G440" s="1027"/>
      <c r="H440" s="1027"/>
      <c r="I440" s="1027"/>
      <c r="J440" s="1027"/>
      <c r="K440" s="1027"/>
      <c r="L440" s="1027"/>
      <c r="M440" s="1027"/>
      <c r="N440" s="1028"/>
      <c r="O440" s="22"/>
      <c r="P440" s="301"/>
      <c r="Q440" s="295"/>
      <c r="R440" s="295"/>
      <c r="S440" s="295"/>
      <c r="T440" s="295"/>
      <c r="U440" s="295"/>
      <c r="V440" s="295"/>
      <c r="W440" s="314"/>
    </row>
    <row r="441" spans="1:23" s="299" customFormat="1" ht="50.1" customHeight="1" x14ac:dyDescent="0.2">
      <c r="A441" s="298"/>
      <c r="B441" s="14"/>
      <c r="C441" s="403"/>
      <c r="D441" s="413"/>
      <c r="E441" s="413"/>
      <c r="F441" s="994"/>
      <c r="G441" s="995"/>
      <c r="H441" s="995"/>
      <c r="I441" s="995"/>
      <c r="J441" s="995"/>
      <c r="K441" s="995"/>
      <c r="L441" s="995"/>
      <c r="M441" s="995"/>
      <c r="N441" s="996"/>
      <c r="O441" s="22"/>
      <c r="P441" s="305"/>
      <c r="Q441" s="306"/>
      <c r="R441" s="306"/>
      <c r="S441" s="295"/>
      <c r="T441" s="295"/>
      <c r="U441" s="306"/>
      <c r="V441" s="295"/>
      <c r="W441" s="314"/>
    </row>
    <row r="442" spans="1:23" ht="5.0999999999999996" customHeight="1" x14ac:dyDescent="0.2">
      <c r="C442" s="403"/>
      <c r="D442" s="407"/>
      <c r="E442" s="404"/>
      <c r="F442" s="404"/>
      <c r="G442" s="404"/>
      <c r="H442" s="404"/>
      <c r="I442" s="404"/>
      <c r="J442" s="404"/>
      <c r="K442" s="404"/>
      <c r="L442" s="404"/>
      <c r="M442" s="404"/>
      <c r="N442" s="405"/>
      <c r="O442" s="22"/>
      <c r="P442" s="295"/>
      <c r="Q442" s="295"/>
      <c r="R442" s="295"/>
      <c r="S442" s="295"/>
      <c r="T442" s="295"/>
      <c r="U442" s="295"/>
      <c r="V442" s="295"/>
      <c r="W442" s="314"/>
    </row>
    <row r="443" spans="1:23" ht="12.75" customHeight="1" x14ac:dyDescent="0.2">
      <c r="C443" s="403"/>
      <c r="D443" s="407"/>
      <c r="E443" s="412"/>
      <c r="F443" s="1029" t="str">
        <f>Translations!$B$210</f>
        <v>Reference to external files, if relevant</v>
      </c>
      <c r="G443" s="1029"/>
      <c r="H443" s="1029"/>
      <c r="I443" s="1029"/>
      <c r="J443" s="1029"/>
      <c r="K443" s="934"/>
      <c r="L443" s="934"/>
      <c r="M443" s="934"/>
      <c r="N443" s="934"/>
      <c r="O443" s="22"/>
      <c r="P443" s="295"/>
      <c r="Q443" s="295"/>
      <c r="R443" s="295"/>
      <c r="S443" s="295"/>
      <c r="T443" s="295"/>
      <c r="U443" s="295"/>
      <c r="V443" s="295"/>
      <c r="W443" s="446" t="s">
        <v>457</v>
      </c>
    </row>
    <row r="444" spans="1:23" ht="5.0999999999999996" customHeight="1" thickBot="1" x14ac:dyDescent="0.25">
      <c r="C444" s="403"/>
      <c r="D444" s="407"/>
      <c r="E444" s="404"/>
      <c r="F444" s="404"/>
      <c r="G444" s="404"/>
      <c r="H444" s="404"/>
      <c r="I444" s="404"/>
      <c r="J444" s="404"/>
      <c r="K444" s="404"/>
      <c r="L444" s="404"/>
      <c r="M444" s="404"/>
      <c r="N444" s="405"/>
      <c r="O444" s="22"/>
      <c r="P444" s="301"/>
      <c r="Q444" s="295"/>
      <c r="R444" s="295"/>
      <c r="S444" s="295"/>
      <c r="T444" s="295"/>
      <c r="U444" s="295"/>
      <c r="V444" s="295"/>
      <c r="W444" s="314"/>
    </row>
    <row r="445" spans="1:23" ht="12.75" customHeight="1" x14ac:dyDescent="0.2">
      <c r="C445" s="403"/>
      <c r="D445" s="407" t="s">
        <v>153</v>
      </c>
      <c r="E445" s="1011" t="str">
        <f>Translations!$B$258</f>
        <v>The hierarchical order has been followed?</v>
      </c>
      <c r="F445" s="1011"/>
      <c r="G445" s="1011"/>
      <c r="H445" s="1012"/>
      <c r="I445" s="312"/>
      <c r="J445" s="418" t="str">
        <f>Translations!$B$259</f>
        <v xml:space="preserve"> If not, why?</v>
      </c>
      <c r="K445" s="977"/>
      <c r="L445" s="978"/>
      <c r="M445" s="978"/>
      <c r="N445" s="984"/>
      <c r="O445" s="22"/>
      <c r="P445" s="301"/>
      <c r="Q445" s="295"/>
      <c r="R445" s="295"/>
      <c r="S445" s="295"/>
      <c r="T445" s="295"/>
      <c r="U445" s="295"/>
      <c r="V445" s="295"/>
      <c r="W445" s="470" t="b">
        <f>AND(I445&lt;&gt;"",I445=TRUE)</f>
        <v>0</v>
      </c>
    </row>
    <row r="446" spans="1:23" ht="5.0999999999999996" customHeight="1" x14ac:dyDescent="0.2">
      <c r="C446" s="403"/>
      <c r="D446" s="404"/>
      <c r="E446" s="491"/>
      <c r="F446" s="491"/>
      <c r="G446" s="491"/>
      <c r="H446" s="491"/>
      <c r="I446" s="491"/>
      <c r="J446" s="491"/>
      <c r="K446" s="491"/>
      <c r="L446" s="491"/>
      <c r="M446" s="491"/>
      <c r="N446" s="492"/>
      <c r="O446" s="22"/>
      <c r="P446" s="301"/>
      <c r="Q446" s="295"/>
      <c r="R446" s="295"/>
      <c r="S446" s="295"/>
      <c r="T446" s="295"/>
      <c r="U446" s="295"/>
      <c r="V446" s="295"/>
      <c r="W446" s="466"/>
    </row>
    <row r="447" spans="1:23" ht="12.75" customHeight="1" x14ac:dyDescent="0.2">
      <c r="C447" s="403"/>
      <c r="D447" s="421"/>
      <c r="E447" s="421"/>
      <c r="F447" s="1013" t="str">
        <f>Translations!$B$264</f>
        <v>Further details on any deviation from the hierarchy</v>
      </c>
      <c r="G447" s="1013"/>
      <c r="H447" s="1013"/>
      <c r="I447" s="1013"/>
      <c r="J447" s="1013"/>
      <c r="K447" s="1013"/>
      <c r="L447" s="1013"/>
      <c r="M447" s="1013"/>
      <c r="N447" s="1014"/>
      <c r="O447" s="22"/>
      <c r="P447" s="301"/>
      <c r="Q447" s="295"/>
      <c r="R447" s="295"/>
      <c r="S447" s="295"/>
      <c r="T447" s="295"/>
      <c r="U447" s="295"/>
      <c r="V447" s="295"/>
      <c r="W447" s="466"/>
    </row>
    <row r="448" spans="1:23" ht="25.5" customHeight="1" thickBot="1" x14ac:dyDescent="0.25">
      <c r="C448" s="403"/>
      <c r="D448" s="421"/>
      <c r="E448" s="421"/>
      <c r="F448" s="994"/>
      <c r="G448" s="995"/>
      <c r="H448" s="995"/>
      <c r="I448" s="995"/>
      <c r="J448" s="995"/>
      <c r="K448" s="995"/>
      <c r="L448" s="995"/>
      <c r="M448" s="995"/>
      <c r="N448" s="996"/>
      <c r="O448" s="22"/>
      <c r="P448" s="301"/>
      <c r="Q448" s="295"/>
      <c r="R448" s="295"/>
      <c r="S448" s="295"/>
      <c r="T448" s="295"/>
      <c r="U448" s="295"/>
      <c r="V448" s="295"/>
      <c r="W448" s="475" t="b">
        <f>W445</f>
        <v>0</v>
      </c>
    </row>
    <row r="449" spans="3:23" s="294" customFormat="1" ht="5.0999999999999996" customHeight="1" x14ac:dyDescent="0.2">
      <c r="C449" s="403"/>
      <c r="D449" s="407"/>
      <c r="E449" s="404"/>
      <c r="F449" s="404"/>
      <c r="G449" s="404"/>
      <c r="H449" s="404"/>
      <c r="I449" s="404"/>
      <c r="J449" s="404"/>
      <c r="K449" s="404"/>
      <c r="L449" s="404"/>
      <c r="M449" s="404"/>
      <c r="N449" s="405"/>
      <c r="O449" s="22"/>
      <c r="P449" s="295"/>
      <c r="Q449" s="295"/>
      <c r="R449" s="295"/>
      <c r="S449" s="295"/>
      <c r="T449" s="295"/>
      <c r="U449" s="295"/>
      <c r="V449" s="295"/>
      <c r="W449" s="314"/>
    </row>
    <row r="450" spans="3:23" s="294" customFormat="1" ht="5.0999999999999996" customHeight="1" x14ac:dyDescent="0.2">
      <c r="C450" s="400"/>
      <c r="D450" s="416"/>
      <c r="E450" s="401"/>
      <c r="F450" s="401"/>
      <c r="G450" s="401"/>
      <c r="H450" s="401"/>
      <c r="I450" s="401"/>
      <c r="J450" s="401"/>
      <c r="K450" s="401"/>
      <c r="L450" s="401"/>
      <c r="M450" s="401"/>
      <c r="N450" s="402"/>
      <c r="O450" s="22"/>
      <c r="P450" s="295"/>
      <c r="Q450" s="295"/>
      <c r="R450" s="295"/>
      <c r="S450" s="295"/>
      <c r="T450" s="295"/>
      <c r="U450" s="295"/>
      <c r="V450" s="295"/>
      <c r="W450" s="314"/>
    </row>
    <row r="451" spans="3:23" s="294" customFormat="1" ht="12.75" customHeight="1" x14ac:dyDescent="0.2">
      <c r="C451" s="403"/>
      <c r="D451" s="406" t="s">
        <v>151</v>
      </c>
      <c r="E451" s="1045" t="str">
        <f>Translations!$B$359</f>
        <v>Measurable heat imported</v>
      </c>
      <c r="F451" s="1045"/>
      <c r="G451" s="1045"/>
      <c r="H451" s="1045"/>
      <c r="I451" s="1045"/>
      <c r="J451" s="1045"/>
      <c r="K451" s="1045"/>
      <c r="L451" s="1045"/>
      <c r="M451" s="1045"/>
      <c r="N451" s="1046"/>
      <c r="O451" s="22"/>
      <c r="P451" s="301"/>
      <c r="Q451" s="295"/>
      <c r="R451" s="295"/>
      <c r="S451" s="306"/>
      <c r="T451" s="306"/>
      <c r="U451" s="295"/>
      <c r="V451" s="295"/>
      <c r="W451" s="314"/>
    </row>
    <row r="452" spans="3:23" s="294" customFormat="1" ht="12.75" customHeight="1" x14ac:dyDescent="0.2">
      <c r="C452" s="403"/>
      <c r="D452" s="404"/>
      <c r="E452" s="1111" t="str">
        <f>Translations!$B$408</f>
        <v>For the specific purpose of the NIMs data collection, this section should cover all data provided in section G.(f) in the "baseline data collection" template.</v>
      </c>
      <c r="F452" s="1112"/>
      <c r="G452" s="1112"/>
      <c r="H452" s="1112"/>
      <c r="I452" s="1112"/>
      <c r="J452" s="1112"/>
      <c r="K452" s="1112"/>
      <c r="L452" s="1112"/>
      <c r="M452" s="1112"/>
      <c r="N452" s="1113"/>
      <c r="O452" s="22"/>
      <c r="P452" s="301"/>
      <c r="Q452" s="295"/>
      <c r="R452" s="295"/>
      <c r="S452" s="295"/>
      <c r="T452" s="295"/>
      <c r="U452" s="295"/>
      <c r="V452" s="295"/>
      <c r="W452" s="314"/>
    </row>
    <row r="453" spans="3:23" s="294" customFormat="1" ht="12.75" customHeight="1" x14ac:dyDescent="0.2">
      <c r="C453" s="403"/>
      <c r="D453" s="407" t="s">
        <v>152</v>
      </c>
      <c r="E453" s="1047" t="str">
        <f>Translations!$B$409</f>
        <v>Are further measurable heat flows relevant for this sub-installation?</v>
      </c>
      <c r="F453" s="1047"/>
      <c r="G453" s="1047"/>
      <c r="H453" s="1047"/>
      <c r="I453" s="1047"/>
      <c r="J453" s="1047"/>
      <c r="K453" s="1047"/>
      <c r="L453" s="1047"/>
      <c r="M453" s="1048"/>
      <c r="N453" s="1048"/>
      <c r="O453" s="22"/>
      <c r="P453" s="301"/>
      <c r="Q453" s="295"/>
      <c r="R453" s="295"/>
      <c r="S453" s="295"/>
      <c r="T453" s="295"/>
      <c r="U453" s="295"/>
      <c r="V453" s="295"/>
      <c r="W453" s="314"/>
    </row>
    <row r="454" spans="3:23" s="294" customFormat="1" ht="12.75" customHeight="1" x14ac:dyDescent="0.2">
      <c r="C454" s="403"/>
      <c r="D454" s="407"/>
      <c r="E454" s="404"/>
      <c r="F454" s="404"/>
      <c r="G454" s="404"/>
      <c r="H454" s="404"/>
      <c r="I454" s="404"/>
      <c r="J454" s="972" t="str">
        <f>IF(M351=EUConst_NotRelevant,"",IF(AND(M453&lt;&gt;"",M453=FALSE),HYPERLINK("#" &amp; Q454,EUconst_MsgGoOn),""))</f>
        <v/>
      </c>
      <c r="K454" s="973"/>
      <c r="L454" s="973"/>
      <c r="M454" s="973"/>
      <c r="N454" s="974"/>
      <c r="O454" s="22"/>
      <c r="P454" s="26" t="s">
        <v>481</v>
      </c>
      <c r="Q454" s="477" t="str">
        <f>Q352</f>
        <v>#JUMP_G4</v>
      </c>
      <c r="R454" s="295"/>
      <c r="S454" s="295"/>
      <c r="T454" s="295"/>
      <c r="U454" s="295"/>
      <c r="V454" s="295"/>
      <c r="W454" s="314"/>
    </row>
    <row r="455" spans="3:23" s="294" customFormat="1" ht="5.0999999999999996" customHeight="1" x14ac:dyDescent="0.2">
      <c r="C455" s="403"/>
      <c r="D455" s="407"/>
      <c r="E455" s="407"/>
      <c r="F455" s="407"/>
      <c r="G455" s="407"/>
      <c r="H455" s="407"/>
      <c r="I455" s="407"/>
      <c r="J455" s="407"/>
      <c r="K455" s="407"/>
      <c r="L455" s="407"/>
      <c r="M455" s="407"/>
      <c r="N455" s="417"/>
      <c r="O455" s="22"/>
      <c r="P455" s="26"/>
      <c r="Q455" s="295"/>
      <c r="R455" s="295"/>
      <c r="S455" s="295"/>
      <c r="T455" s="295"/>
      <c r="U455" s="295"/>
      <c r="V455" s="295"/>
      <c r="W455" s="314"/>
    </row>
    <row r="456" spans="3:23" s="294" customFormat="1" ht="12.75" customHeight="1" x14ac:dyDescent="0.2">
      <c r="C456" s="403"/>
      <c r="D456" s="407" t="s">
        <v>153</v>
      </c>
      <c r="E456" s="1047" t="str">
        <f>Translations!$B$249</f>
        <v>Information on the methodology applied</v>
      </c>
      <c r="F456" s="1047"/>
      <c r="G456" s="1047"/>
      <c r="H456" s="1047"/>
      <c r="I456" s="1047"/>
      <c r="J456" s="1047"/>
      <c r="K456" s="1047"/>
      <c r="L456" s="1047"/>
      <c r="M456" s="1047"/>
      <c r="N456" s="1049"/>
      <c r="O456" s="22"/>
      <c r="P456" s="301"/>
      <c r="Q456" s="295"/>
      <c r="R456" s="295"/>
      <c r="S456" s="295"/>
      <c r="T456" s="295"/>
      <c r="U456" s="295"/>
      <c r="V456" s="295"/>
      <c r="W456" s="314"/>
    </row>
    <row r="457" spans="3:23" s="294" customFormat="1" ht="25.5" customHeight="1" thickBot="1" x14ac:dyDescent="0.25">
      <c r="C457" s="403"/>
      <c r="D457" s="404"/>
      <c r="E457" s="404"/>
      <c r="F457" s="404"/>
      <c r="G457" s="404"/>
      <c r="H457" s="462" t="str">
        <f>Translations!$B$401</f>
        <v>Relevant?</v>
      </c>
      <c r="I457" s="1044" t="str">
        <f>Translations!$B$254</f>
        <v>Data source</v>
      </c>
      <c r="J457" s="1044"/>
      <c r="K457" s="1044" t="str">
        <f>Translations!$B$255</f>
        <v>Other data source (if applicable)</v>
      </c>
      <c r="L457" s="1044"/>
      <c r="M457" s="1044" t="str">
        <f>Translations!$B$255</f>
        <v>Other data source (if applicable)</v>
      </c>
      <c r="N457" s="1044"/>
      <c r="O457" s="22"/>
      <c r="P457" s="301"/>
      <c r="Q457" s="295"/>
      <c r="R457" s="295"/>
      <c r="S457" s="295"/>
      <c r="T457" s="295"/>
      <c r="U457" s="295"/>
      <c r="V457" s="295"/>
      <c r="W457" s="314" t="s">
        <v>457</v>
      </c>
    </row>
    <row r="458" spans="3:23" s="294" customFormat="1" ht="12.75" customHeight="1" thickBot="1" x14ac:dyDescent="0.25">
      <c r="C458" s="403"/>
      <c r="D458" s="407"/>
      <c r="E458" s="412" t="s">
        <v>908</v>
      </c>
      <c r="F458" s="1030" t="str">
        <f>Translations!$B$416</f>
        <v>imported (other sources)</v>
      </c>
      <c r="G458" s="1031"/>
      <c r="H458" s="1048"/>
      <c r="I458" s="1032"/>
      <c r="J458" s="1033"/>
      <c r="K458" s="1034"/>
      <c r="L458" s="1035"/>
      <c r="M458" s="1034"/>
      <c r="N458" s="1036"/>
      <c r="O458" s="22"/>
      <c r="P458" s="295"/>
      <c r="Q458" s="295"/>
      <c r="R458" s="295"/>
      <c r="S458" s="295"/>
      <c r="T458" s="295"/>
      <c r="U458" s="295"/>
      <c r="V458" s="476" t="b">
        <f>OR(AND(M453&lt;&gt;"",M453=FALSE))</f>
        <v>0</v>
      </c>
      <c r="W458" s="470" t="b">
        <f>OR(AND(M453&lt;&gt;"",M453=FALSE),AND(H458&lt;&gt;"",H458=FALSE))</f>
        <v>0</v>
      </c>
    </row>
    <row r="459" spans="3:23" s="294" customFormat="1" ht="12.75" customHeight="1" thickBot="1" x14ac:dyDescent="0.25">
      <c r="C459" s="403"/>
      <c r="D459" s="407"/>
      <c r="E459" s="412" t="s">
        <v>909</v>
      </c>
      <c r="F459" s="1019" t="str">
        <f>Translations!$B$417</f>
        <v>Net measurable flows</v>
      </c>
      <c r="G459" s="1020"/>
      <c r="H459" s="1048"/>
      <c r="I459" s="1021"/>
      <c r="J459" s="1022"/>
      <c r="K459" s="1023"/>
      <c r="L459" s="1024"/>
      <c r="M459" s="1023"/>
      <c r="N459" s="1025"/>
      <c r="O459" s="22"/>
      <c r="P459" s="295"/>
      <c r="Q459" s="295"/>
      <c r="R459" s="295"/>
      <c r="S459" s="295"/>
      <c r="T459" s="295"/>
      <c r="U459" s="295"/>
      <c r="V459" s="295"/>
      <c r="W459" s="471" t="b">
        <f>W458</f>
        <v>0</v>
      </c>
    </row>
    <row r="460" spans="3:23" s="294" customFormat="1" ht="12.75" customHeight="1" thickBot="1" x14ac:dyDescent="0.25">
      <c r="C460" s="403"/>
      <c r="D460" s="407"/>
      <c r="E460" s="412" t="s">
        <v>910</v>
      </c>
      <c r="F460" s="1030" t="str">
        <f>Translations!$B$418</f>
        <v>imported (from product BM)</v>
      </c>
      <c r="G460" s="1031"/>
      <c r="H460" s="1048"/>
      <c r="I460" s="1032"/>
      <c r="J460" s="1033"/>
      <c r="K460" s="1034"/>
      <c r="L460" s="1035"/>
      <c r="M460" s="1034"/>
      <c r="N460" s="1036"/>
      <c r="O460" s="22"/>
      <c r="P460" s="295"/>
      <c r="Q460" s="295"/>
      <c r="R460" s="295"/>
      <c r="S460" s="295"/>
      <c r="T460" s="295"/>
      <c r="U460" s="295"/>
      <c r="V460" s="463" t="b">
        <f>V458</f>
        <v>0</v>
      </c>
      <c r="W460" s="470" t="b">
        <f>OR(AND(M453&lt;&gt;"",M453=FALSE),AND(H460&lt;&gt;"",H460=FALSE))</f>
        <v>0</v>
      </c>
    </row>
    <row r="461" spans="3:23" s="294" customFormat="1" ht="12.75" customHeight="1" thickBot="1" x14ac:dyDescent="0.25">
      <c r="C461" s="403"/>
      <c r="D461" s="407"/>
      <c r="E461" s="412" t="s">
        <v>911</v>
      </c>
      <c r="F461" s="1019" t="str">
        <f>Translations!$B$417</f>
        <v>Net measurable flows</v>
      </c>
      <c r="G461" s="1020"/>
      <c r="H461" s="1048"/>
      <c r="I461" s="1021"/>
      <c r="J461" s="1022"/>
      <c r="K461" s="1023"/>
      <c r="L461" s="1024"/>
      <c r="M461" s="1023"/>
      <c r="N461" s="1025"/>
      <c r="O461" s="22"/>
      <c r="P461" s="295"/>
      <c r="Q461" s="295"/>
      <c r="R461" s="295"/>
      <c r="S461" s="295"/>
      <c r="T461" s="295"/>
      <c r="U461" s="295"/>
      <c r="V461" s="295"/>
      <c r="W461" s="471" t="b">
        <f>W460</f>
        <v>0</v>
      </c>
    </row>
    <row r="462" spans="3:23" s="294" customFormat="1" ht="12.75" customHeight="1" thickBot="1" x14ac:dyDescent="0.25">
      <c r="C462" s="403"/>
      <c r="D462" s="407"/>
      <c r="E462" s="412" t="s">
        <v>912</v>
      </c>
      <c r="F462" s="1030" t="str">
        <f>Translations!$B$419</f>
        <v>imported (from pulp)</v>
      </c>
      <c r="G462" s="1031"/>
      <c r="H462" s="1048"/>
      <c r="I462" s="1032"/>
      <c r="J462" s="1033"/>
      <c r="K462" s="1034"/>
      <c r="L462" s="1035"/>
      <c r="M462" s="1034"/>
      <c r="N462" s="1036"/>
      <c r="O462" s="22"/>
      <c r="P462" s="295"/>
      <c r="Q462" s="295"/>
      <c r="R462" s="295"/>
      <c r="S462" s="295"/>
      <c r="T462" s="295"/>
      <c r="U462" s="295"/>
      <c r="V462" s="463" t="b">
        <f>V460</f>
        <v>0</v>
      </c>
      <c r="W462" s="470" t="b">
        <f>OR(AND(M453&lt;&gt;"",M453=FALSE),AND(H462&lt;&gt;"",H462=FALSE))</f>
        <v>0</v>
      </c>
    </row>
    <row r="463" spans="3:23" s="294" customFormat="1" ht="12.75" customHeight="1" thickBot="1" x14ac:dyDescent="0.25">
      <c r="C463" s="403"/>
      <c r="D463" s="407"/>
      <c r="E463" s="412" t="s">
        <v>913</v>
      </c>
      <c r="F463" s="1019" t="str">
        <f>Translations!$B$417</f>
        <v>Net measurable flows</v>
      </c>
      <c r="G463" s="1020"/>
      <c r="H463" s="1048"/>
      <c r="I463" s="1021"/>
      <c r="J463" s="1022"/>
      <c r="K463" s="1023"/>
      <c r="L463" s="1024"/>
      <c r="M463" s="1023"/>
      <c r="N463" s="1025"/>
      <c r="O463" s="22"/>
      <c r="P463" s="295"/>
      <c r="Q463" s="295"/>
      <c r="R463" s="295"/>
      <c r="S463" s="295"/>
      <c r="T463" s="295"/>
      <c r="U463" s="295"/>
      <c r="V463" s="295"/>
      <c r="W463" s="471" t="b">
        <f>W462</f>
        <v>0</v>
      </c>
    </row>
    <row r="464" spans="3:23" s="294" customFormat="1" ht="12.75" customHeight="1" thickBot="1" x14ac:dyDescent="0.25">
      <c r="C464" s="403"/>
      <c r="D464" s="407"/>
      <c r="E464" s="412" t="s">
        <v>914</v>
      </c>
      <c r="F464" s="1030" t="str">
        <f>Translations!$B$420</f>
        <v>imported (from fuel BM)</v>
      </c>
      <c r="G464" s="1031"/>
      <c r="H464" s="1048"/>
      <c r="I464" s="1032"/>
      <c r="J464" s="1033"/>
      <c r="K464" s="1034"/>
      <c r="L464" s="1035"/>
      <c r="M464" s="1034"/>
      <c r="N464" s="1036"/>
      <c r="O464" s="22"/>
      <c r="P464" s="295"/>
      <c r="Q464" s="295"/>
      <c r="R464" s="295"/>
      <c r="S464" s="295"/>
      <c r="T464" s="295"/>
      <c r="U464" s="295"/>
      <c r="V464" s="463" t="b">
        <f>V462</f>
        <v>0</v>
      </c>
      <c r="W464" s="470" t="b">
        <f>OR(AND(M453&lt;&gt;"",M453=FALSE),AND(H464&lt;&gt;"",H464=FALSE))</f>
        <v>0</v>
      </c>
    </row>
    <row r="465" spans="1:23" ht="12.75" customHeight="1" thickBot="1" x14ac:dyDescent="0.25">
      <c r="C465" s="403"/>
      <c r="D465" s="407"/>
      <c r="E465" s="412" t="s">
        <v>915</v>
      </c>
      <c r="F465" s="1019" t="str">
        <f>Translations!$B$417</f>
        <v>Net measurable flows</v>
      </c>
      <c r="G465" s="1020"/>
      <c r="H465" s="1048"/>
      <c r="I465" s="1021"/>
      <c r="J465" s="1022"/>
      <c r="K465" s="1023"/>
      <c r="L465" s="1024"/>
      <c r="M465" s="1023"/>
      <c r="N465" s="1025"/>
      <c r="O465" s="22"/>
      <c r="P465" s="295"/>
      <c r="Q465" s="295"/>
      <c r="R465" s="295"/>
      <c r="S465" s="295"/>
      <c r="T465" s="295"/>
      <c r="U465" s="295"/>
      <c r="V465" s="295"/>
      <c r="W465" s="471" t="b">
        <f>W464</f>
        <v>0</v>
      </c>
    </row>
    <row r="466" spans="1:23" ht="12.75" customHeight="1" thickBot="1" x14ac:dyDescent="0.25">
      <c r="C466" s="403"/>
      <c r="D466" s="407"/>
      <c r="E466" s="412" t="s">
        <v>916</v>
      </c>
      <c r="F466" s="1030" t="str">
        <f>Translations!$B$421</f>
        <v>imported (from waste gases)</v>
      </c>
      <c r="G466" s="1031"/>
      <c r="H466" s="1048"/>
      <c r="I466" s="1032"/>
      <c r="J466" s="1033"/>
      <c r="K466" s="1034"/>
      <c r="L466" s="1035"/>
      <c r="M466" s="1034"/>
      <c r="N466" s="1036"/>
      <c r="O466" s="22"/>
      <c r="P466" s="295"/>
      <c r="Q466" s="295"/>
      <c r="R466" s="295"/>
      <c r="S466" s="295"/>
      <c r="T466" s="295"/>
      <c r="U466" s="295"/>
      <c r="V466" s="463" t="b">
        <f>V464</f>
        <v>0</v>
      </c>
      <c r="W466" s="470" t="b">
        <f>OR(AND(M453&lt;&gt;"",M453=FALSE),AND(H466&lt;&gt;"",H466=FALSE))</f>
        <v>0</v>
      </c>
    </row>
    <row r="467" spans="1:23" ht="12.75" customHeight="1" thickBot="1" x14ac:dyDescent="0.25">
      <c r="C467" s="403"/>
      <c r="D467" s="407"/>
      <c r="E467" s="412" t="s">
        <v>917</v>
      </c>
      <c r="F467" s="1019" t="str">
        <f>Translations!$B$417</f>
        <v>Net measurable flows</v>
      </c>
      <c r="G467" s="1020"/>
      <c r="H467" s="1048"/>
      <c r="I467" s="1021"/>
      <c r="J467" s="1022"/>
      <c r="K467" s="1023"/>
      <c r="L467" s="1024"/>
      <c r="M467" s="1023"/>
      <c r="N467" s="1025"/>
      <c r="O467" s="22"/>
      <c r="P467" s="295"/>
      <c r="Q467" s="295"/>
      <c r="R467" s="295"/>
      <c r="S467" s="295"/>
      <c r="T467" s="295"/>
      <c r="U467" s="295"/>
      <c r="V467" s="295"/>
      <c r="W467" s="321" t="b">
        <f>W466</f>
        <v>0</v>
      </c>
    </row>
    <row r="468" spans="1:23" ht="5.0999999999999996" customHeight="1" x14ac:dyDescent="0.2">
      <c r="C468" s="403"/>
      <c r="D468" s="407"/>
      <c r="E468" s="404"/>
      <c r="F468" s="404"/>
      <c r="G468" s="404"/>
      <c r="H468" s="404"/>
      <c r="I468" s="404"/>
      <c r="J468" s="404"/>
      <c r="K468" s="404"/>
      <c r="L468" s="404"/>
      <c r="M468" s="404"/>
      <c r="N468" s="405"/>
      <c r="O468" s="22"/>
      <c r="P468" s="301"/>
      <c r="Q468" s="295"/>
      <c r="R468" s="295"/>
      <c r="S468" s="295"/>
      <c r="T468" s="295"/>
      <c r="U468" s="295"/>
      <c r="V468" s="295"/>
      <c r="W468" s="466"/>
    </row>
    <row r="469" spans="1:23" ht="12.75" customHeight="1" x14ac:dyDescent="0.2">
      <c r="C469" s="403"/>
      <c r="D469" s="407"/>
      <c r="E469" s="412" t="s">
        <v>918</v>
      </c>
      <c r="F469" s="1013" t="str">
        <f>Translations!$B$257</f>
        <v>Description of the methodology applied</v>
      </c>
      <c r="G469" s="1013"/>
      <c r="H469" s="1013"/>
      <c r="I469" s="1013"/>
      <c r="J469" s="1013"/>
      <c r="K469" s="1013"/>
      <c r="L469" s="1013"/>
      <c r="M469" s="1013"/>
      <c r="N469" s="1014"/>
      <c r="O469" s="22"/>
      <c r="P469" s="301"/>
      <c r="Q469" s="295"/>
      <c r="R469" s="295"/>
      <c r="S469" s="295"/>
      <c r="T469" s="295"/>
      <c r="U469" s="295"/>
      <c r="V469" s="295"/>
      <c r="W469" s="466"/>
    </row>
    <row r="470" spans="1:23" ht="5.0999999999999996" customHeight="1" x14ac:dyDescent="0.2">
      <c r="C470" s="403"/>
      <c r="D470" s="404"/>
      <c r="E470" s="408"/>
      <c r="F470" s="488"/>
      <c r="G470" s="489"/>
      <c r="H470" s="489"/>
      <c r="I470" s="489"/>
      <c r="J470" s="489"/>
      <c r="K470" s="489"/>
      <c r="L470" s="489"/>
      <c r="M470" s="489"/>
      <c r="N470" s="490"/>
      <c r="O470" s="22"/>
      <c r="P470" s="295"/>
      <c r="Q470" s="295"/>
      <c r="R470" s="295"/>
      <c r="S470" s="295"/>
      <c r="T470" s="295"/>
      <c r="U470" s="295"/>
      <c r="V470" s="295"/>
      <c r="W470" s="466"/>
    </row>
    <row r="471" spans="1:23" ht="12.75" customHeight="1" x14ac:dyDescent="0.2">
      <c r="C471" s="403"/>
      <c r="D471" s="407"/>
      <c r="E471" s="412"/>
      <c r="F471" s="1026" t="str">
        <f>IF(M351=EUConst_Relevant,HYPERLINK("#" &amp; Q471,EUConst_MsgDescription),"")</f>
        <v/>
      </c>
      <c r="G471" s="1004"/>
      <c r="H471" s="1004"/>
      <c r="I471" s="1004"/>
      <c r="J471" s="1004"/>
      <c r="K471" s="1004"/>
      <c r="L471" s="1004"/>
      <c r="M471" s="1004"/>
      <c r="N471" s="1005"/>
      <c r="O471" s="22"/>
      <c r="P471" s="26" t="s">
        <v>481</v>
      </c>
      <c r="Q471" s="477" t="str">
        <f>"#"&amp;ADDRESS(ROW($C$10),COLUMN($C$10))</f>
        <v>#$C$10</v>
      </c>
      <c r="R471" s="295"/>
      <c r="S471" s="295"/>
      <c r="T471" s="295"/>
      <c r="U471" s="295"/>
      <c r="V471" s="295"/>
      <c r="W471" s="466"/>
    </row>
    <row r="472" spans="1:23" ht="5.0999999999999996" customHeight="1" x14ac:dyDescent="0.2">
      <c r="C472" s="403"/>
      <c r="D472" s="407"/>
      <c r="E472" s="413"/>
      <c r="F472" s="1027"/>
      <c r="G472" s="1027"/>
      <c r="H472" s="1027"/>
      <c r="I472" s="1027"/>
      <c r="J472" s="1027"/>
      <c r="K472" s="1027"/>
      <c r="L472" s="1027"/>
      <c r="M472" s="1027"/>
      <c r="N472" s="1028"/>
      <c r="O472" s="22"/>
      <c r="P472" s="301"/>
      <c r="Q472" s="295"/>
      <c r="R472" s="295"/>
      <c r="S472" s="295"/>
      <c r="T472" s="295"/>
      <c r="U472" s="295"/>
      <c r="V472" s="295"/>
      <c r="W472" s="466"/>
    </row>
    <row r="473" spans="1:23" s="299" customFormat="1" ht="50.1" customHeight="1" x14ac:dyDescent="0.2">
      <c r="A473" s="298"/>
      <c r="B473" s="14"/>
      <c r="C473" s="403"/>
      <c r="D473" s="413"/>
      <c r="E473" s="413"/>
      <c r="F473" s="994"/>
      <c r="G473" s="995"/>
      <c r="H473" s="995"/>
      <c r="I473" s="995"/>
      <c r="J473" s="995"/>
      <c r="K473" s="995"/>
      <c r="L473" s="995"/>
      <c r="M473" s="995"/>
      <c r="N473" s="996"/>
      <c r="O473" s="22"/>
      <c r="P473" s="305"/>
      <c r="Q473" s="306"/>
      <c r="R473" s="306"/>
      <c r="S473" s="295"/>
      <c r="T473" s="295"/>
      <c r="U473" s="306"/>
      <c r="V473" s="306"/>
      <c r="W473" s="472" t="b">
        <f>V458</f>
        <v>0</v>
      </c>
    </row>
    <row r="474" spans="1:23" ht="5.0999999999999996" customHeight="1" x14ac:dyDescent="0.2">
      <c r="C474" s="403"/>
      <c r="D474" s="407"/>
      <c r="E474" s="404"/>
      <c r="F474" s="404"/>
      <c r="G474" s="404"/>
      <c r="H474" s="404"/>
      <c r="I474" s="404"/>
      <c r="J474" s="404"/>
      <c r="K474" s="404"/>
      <c r="L474" s="404"/>
      <c r="M474" s="404"/>
      <c r="N474" s="405"/>
      <c r="O474" s="22"/>
      <c r="P474" s="295"/>
      <c r="Q474" s="295"/>
      <c r="R474" s="295"/>
      <c r="S474" s="295"/>
      <c r="T474" s="295"/>
      <c r="U474" s="295"/>
      <c r="V474" s="295"/>
      <c r="W474" s="466"/>
    </row>
    <row r="475" spans="1:23" ht="12.75" customHeight="1" x14ac:dyDescent="0.2">
      <c r="C475" s="403"/>
      <c r="D475" s="407"/>
      <c r="E475" s="412"/>
      <c r="F475" s="1029" t="str">
        <f>Translations!$B$210</f>
        <v>Reference to external files, if relevant</v>
      </c>
      <c r="G475" s="1029"/>
      <c r="H475" s="1029"/>
      <c r="I475" s="1029"/>
      <c r="J475" s="1029"/>
      <c r="K475" s="934"/>
      <c r="L475" s="934"/>
      <c r="M475" s="934"/>
      <c r="N475" s="934"/>
      <c r="O475" s="22"/>
      <c r="P475" s="295"/>
      <c r="Q475" s="295"/>
      <c r="R475" s="295"/>
      <c r="S475" s="295"/>
      <c r="T475" s="295"/>
      <c r="U475" s="295"/>
      <c r="V475" s="295"/>
      <c r="W475" s="472" t="b">
        <f>W473</f>
        <v>0</v>
      </c>
    </row>
    <row r="476" spans="1:23" ht="5.0999999999999996" customHeight="1" thickBot="1" x14ac:dyDescent="0.25">
      <c r="C476" s="403"/>
      <c r="D476" s="407"/>
      <c r="E476" s="404"/>
      <c r="F476" s="404"/>
      <c r="G476" s="404"/>
      <c r="H476" s="404"/>
      <c r="I476" s="404"/>
      <c r="J476" s="404"/>
      <c r="K476" s="404"/>
      <c r="L476" s="404"/>
      <c r="M476" s="404"/>
      <c r="N476" s="405"/>
      <c r="O476" s="22"/>
      <c r="P476" s="301"/>
      <c r="Q476" s="295"/>
      <c r="R476" s="295"/>
      <c r="S476" s="295"/>
      <c r="T476" s="295"/>
      <c r="U476" s="295"/>
      <c r="V476" s="306"/>
      <c r="W476" s="466"/>
    </row>
    <row r="477" spans="1:23" ht="12.75" customHeight="1" thickBot="1" x14ac:dyDescent="0.25">
      <c r="C477" s="403"/>
      <c r="D477" s="407" t="s">
        <v>153</v>
      </c>
      <c r="E477" s="1011" t="str">
        <f>Translations!$B$258</f>
        <v>The hierarchical order has been followed?</v>
      </c>
      <c r="F477" s="1011"/>
      <c r="G477" s="1011"/>
      <c r="H477" s="1012"/>
      <c r="I477" s="312"/>
      <c r="J477" s="418" t="str">
        <f>Translations!$B$259</f>
        <v xml:space="preserve"> If not, why?</v>
      </c>
      <c r="K477" s="977"/>
      <c r="L477" s="978"/>
      <c r="M477" s="978"/>
      <c r="N477" s="984"/>
      <c r="O477" s="22"/>
      <c r="P477" s="301"/>
      <c r="Q477" s="295"/>
      <c r="R477" s="295"/>
      <c r="S477" s="295"/>
      <c r="T477" s="295"/>
      <c r="U477" s="295"/>
      <c r="V477" s="474" t="b">
        <f>W475</f>
        <v>0</v>
      </c>
      <c r="W477" s="467" t="b">
        <f>OR(W473,AND(I477&lt;&gt;"",I477=TRUE))</f>
        <v>0</v>
      </c>
    </row>
    <row r="478" spans="1:23" ht="5.0999999999999996" customHeight="1" x14ac:dyDescent="0.2">
      <c r="C478" s="403"/>
      <c r="D478" s="404"/>
      <c r="E478" s="491"/>
      <c r="F478" s="491"/>
      <c r="G478" s="491"/>
      <c r="H478" s="491"/>
      <c r="I478" s="491"/>
      <c r="J478" s="491"/>
      <c r="K478" s="491"/>
      <c r="L478" s="491"/>
      <c r="M478" s="491"/>
      <c r="N478" s="492"/>
      <c r="O478" s="22"/>
      <c r="P478" s="301"/>
      <c r="Q478" s="295"/>
      <c r="R478" s="295"/>
      <c r="S478" s="295"/>
      <c r="T478" s="295"/>
      <c r="U478" s="295"/>
      <c r="V478" s="306"/>
      <c r="W478" s="466"/>
    </row>
    <row r="479" spans="1:23" ht="12.75" customHeight="1" x14ac:dyDescent="0.2">
      <c r="C479" s="403"/>
      <c r="D479" s="421"/>
      <c r="E479" s="421"/>
      <c r="F479" s="1013" t="str">
        <f>Translations!$B$264</f>
        <v>Further details on any deviation from the hierarchy</v>
      </c>
      <c r="G479" s="1013"/>
      <c r="H479" s="1013"/>
      <c r="I479" s="1013"/>
      <c r="J479" s="1013"/>
      <c r="K479" s="1013"/>
      <c r="L479" s="1013"/>
      <c r="M479" s="1013"/>
      <c r="N479" s="1014"/>
      <c r="O479" s="22"/>
      <c r="P479" s="301"/>
      <c r="Q479" s="295"/>
      <c r="R479" s="295"/>
      <c r="S479" s="295"/>
      <c r="T479" s="295"/>
      <c r="U479" s="295"/>
      <c r="V479" s="306"/>
      <c r="W479" s="466"/>
    </row>
    <row r="480" spans="1:23" ht="25.5" customHeight="1" x14ac:dyDescent="0.2">
      <c r="C480" s="403"/>
      <c r="D480" s="421"/>
      <c r="E480" s="421"/>
      <c r="F480" s="994"/>
      <c r="G480" s="995"/>
      <c r="H480" s="995"/>
      <c r="I480" s="995"/>
      <c r="J480" s="995"/>
      <c r="K480" s="995"/>
      <c r="L480" s="995"/>
      <c r="M480" s="995"/>
      <c r="N480" s="996"/>
      <c r="O480" s="22"/>
      <c r="P480" s="301"/>
      <c r="Q480" s="295"/>
      <c r="R480" s="295"/>
      <c r="S480" s="295"/>
      <c r="T480" s="295"/>
      <c r="U480" s="295"/>
      <c r="V480" s="306"/>
      <c r="W480" s="472" t="b">
        <f>W477</f>
        <v>0</v>
      </c>
    </row>
    <row r="481" spans="1:25" ht="5.0999999999999996" customHeight="1" x14ac:dyDescent="0.2">
      <c r="C481" s="403"/>
      <c r="D481" s="404"/>
      <c r="E481" s="491"/>
      <c r="F481" s="491"/>
      <c r="G481" s="491"/>
      <c r="H481" s="491"/>
      <c r="I481" s="491"/>
      <c r="J481" s="491"/>
      <c r="K481" s="491"/>
      <c r="L481" s="491"/>
      <c r="M481" s="491"/>
      <c r="N481" s="492"/>
      <c r="O481" s="22"/>
      <c r="P481" s="301"/>
      <c r="Q481" s="295"/>
      <c r="R481" s="295"/>
      <c r="S481" s="295"/>
      <c r="T481" s="295"/>
      <c r="U481" s="295"/>
      <c r="V481" s="306"/>
      <c r="W481" s="466"/>
    </row>
    <row r="482" spans="1:25" ht="12.75" customHeight="1" x14ac:dyDescent="0.2">
      <c r="C482" s="403"/>
      <c r="D482" s="407" t="s">
        <v>154</v>
      </c>
      <c r="E482" s="1047" t="str">
        <f>Translations!$B$363</f>
        <v>Description of the methodology for determination of the relevant attributable emission factors in accordance with sections 10.1.2. and 10.1.3. of Annex VII (FAR).</v>
      </c>
      <c r="F482" s="1047"/>
      <c r="G482" s="1047"/>
      <c r="H482" s="1047"/>
      <c r="I482" s="1047"/>
      <c r="J482" s="1047"/>
      <c r="K482" s="1047"/>
      <c r="L482" s="1047"/>
      <c r="M482" s="1047"/>
      <c r="N482" s="1049"/>
      <c r="O482" s="22"/>
      <c r="P482" s="301"/>
      <c r="Q482" s="295"/>
      <c r="R482" s="295"/>
      <c r="S482" s="295"/>
      <c r="T482" s="295"/>
      <c r="U482" s="295"/>
      <c r="V482" s="306"/>
      <c r="W482" s="466"/>
    </row>
    <row r="483" spans="1:25" ht="5.0999999999999996" customHeight="1" x14ac:dyDescent="0.2">
      <c r="C483" s="403"/>
      <c r="D483" s="404"/>
      <c r="E483" s="408"/>
      <c r="F483" s="488"/>
      <c r="G483" s="489"/>
      <c r="H483" s="489"/>
      <c r="I483" s="489"/>
      <c r="J483" s="489"/>
      <c r="K483" s="489"/>
      <c r="L483" s="489"/>
      <c r="M483" s="489"/>
      <c r="N483" s="490"/>
      <c r="O483" s="22"/>
      <c r="P483" s="295"/>
      <c r="Q483" s="295"/>
      <c r="R483" s="295"/>
      <c r="S483" s="295"/>
      <c r="T483" s="295"/>
      <c r="U483" s="295"/>
      <c r="V483" s="295"/>
      <c r="W483" s="466"/>
    </row>
    <row r="484" spans="1:25" ht="12.75" customHeight="1" x14ac:dyDescent="0.2">
      <c r="C484" s="403"/>
      <c r="D484" s="407"/>
      <c r="E484" s="412"/>
      <c r="F484" s="1026" t="str">
        <f>IF(M351=EUConst_Relevant,HYPERLINK("#" &amp; Q484,EUConst_MsgDescription),"")</f>
        <v/>
      </c>
      <c r="G484" s="1004"/>
      <c r="H484" s="1004"/>
      <c r="I484" s="1004"/>
      <c r="J484" s="1004"/>
      <c r="K484" s="1004"/>
      <c r="L484" s="1004"/>
      <c r="M484" s="1004"/>
      <c r="N484" s="1005"/>
      <c r="O484" s="22"/>
      <c r="P484" s="26" t="s">
        <v>481</v>
      </c>
      <c r="Q484" s="477" t="str">
        <f>"#"&amp;ADDRESS(ROW($C$10),COLUMN($C$10))</f>
        <v>#$C$10</v>
      </c>
      <c r="R484" s="295"/>
      <c r="S484" s="295"/>
      <c r="T484" s="295"/>
      <c r="U484" s="295"/>
      <c r="V484" s="295"/>
      <c r="W484" s="466"/>
    </row>
    <row r="485" spans="1:25" ht="5.0999999999999996" customHeight="1" x14ac:dyDescent="0.2">
      <c r="C485" s="403"/>
      <c r="D485" s="407"/>
      <c r="E485" s="413"/>
      <c r="F485" s="1027"/>
      <c r="G485" s="1027"/>
      <c r="H485" s="1027"/>
      <c r="I485" s="1027"/>
      <c r="J485" s="1027"/>
      <c r="K485" s="1027"/>
      <c r="L485" s="1027"/>
      <c r="M485" s="1027"/>
      <c r="N485" s="1028"/>
      <c r="O485" s="22"/>
      <c r="P485" s="301"/>
      <c r="Q485" s="295"/>
      <c r="R485" s="295"/>
      <c r="S485" s="295"/>
      <c r="T485" s="295"/>
      <c r="U485" s="295"/>
      <c r="V485" s="295"/>
      <c r="W485" s="466"/>
    </row>
    <row r="486" spans="1:25" s="299" customFormat="1" ht="50.1" customHeight="1" x14ac:dyDescent="0.2">
      <c r="A486" s="298"/>
      <c r="B486" s="14"/>
      <c r="C486" s="403"/>
      <c r="D486" s="421"/>
      <c r="E486" s="422"/>
      <c r="F486" s="994"/>
      <c r="G486" s="995"/>
      <c r="H486" s="995"/>
      <c r="I486" s="995"/>
      <c r="J486" s="995"/>
      <c r="K486" s="995"/>
      <c r="L486" s="995"/>
      <c r="M486" s="995"/>
      <c r="N486" s="996"/>
      <c r="O486" s="22"/>
      <c r="P486" s="322"/>
      <c r="Q486" s="295"/>
      <c r="R486" s="306"/>
      <c r="S486" s="295"/>
      <c r="T486" s="295"/>
      <c r="U486" s="306"/>
      <c r="V486" s="306"/>
      <c r="W486" s="472" t="b">
        <f>W475</f>
        <v>0</v>
      </c>
    </row>
    <row r="487" spans="1:25" ht="5.0999999999999996" customHeight="1" x14ac:dyDescent="0.2">
      <c r="C487" s="403"/>
      <c r="D487" s="407"/>
      <c r="E487" s="404"/>
      <c r="F487" s="404"/>
      <c r="G487" s="404"/>
      <c r="H487" s="404"/>
      <c r="I487" s="404"/>
      <c r="J487" s="404"/>
      <c r="K487" s="404"/>
      <c r="L487" s="404"/>
      <c r="M487" s="404"/>
      <c r="N487" s="405"/>
      <c r="O487" s="22"/>
      <c r="P487" s="295"/>
      <c r="Q487" s="295"/>
      <c r="R487" s="295"/>
      <c r="S487" s="295"/>
      <c r="T487" s="295"/>
      <c r="U487" s="295"/>
      <c r="V487" s="295"/>
      <c r="W487" s="466"/>
    </row>
    <row r="488" spans="1:25" ht="12.75" customHeight="1" thickBot="1" x14ac:dyDescent="0.25">
      <c r="C488" s="403"/>
      <c r="D488" s="407"/>
      <c r="E488" s="412"/>
      <c r="F488" s="1029" t="str">
        <f>Translations!$B$210</f>
        <v>Reference to external files, if relevant</v>
      </c>
      <c r="G488" s="1029"/>
      <c r="H488" s="1029"/>
      <c r="I488" s="1029"/>
      <c r="J488" s="1029"/>
      <c r="K488" s="934"/>
      <c r="L488" s="934"/>
      <c r="M488" s="934"/>
      <c r="N488" s="934"/>
      <c r="O488" s="22"/>
      <c r="P488" s="295"/>
      <c r="Q488" s="295"/>
      <c r="R488" s="295"/>
      <c r="S488" s="295"/>
      <c r="T488" s="295"/>
      <c r="U488" s="295"/>
      <c r="V488" s="295"/>
      <c r="W488" s="473" t="b">
        <f>W486</f>
        <v>0</v>
      </c>
    </row>
    <row r="489" spans="1:25" s="23" customFormat="1" ht="12.75" x14ac:dyDescent="0.2">
      <c r="A489" s="26"/>
      <c r="B489" s="40"/>
      <c r="C489" s="427"/>
      <c r="D489" s="428"/>
      <c r="E489" s="428"/>
      <c r="F489" s="428"/>
      <c r="G489" s="428"/>
      <c r="H489" s="428"/>
      <c r="I489" s="428"/>
      <c r="J489" s="428"/>
      <c r="K489" s="428"/>
      <c r="L489" s="428"/>
      <c r="M489" s="428"/>
      <c r="N489" s="429"/>
      <c r="O489" s="22"/>
      <c r="P489" s="295"/>
      <c r="Q489" s="295"/>
      <c r="R489" s="295"/>
      <c r="S489" s="27"/>
      <c r="T489" s="26"/>
      <c r="U489" s="26"/>
      <c r="V489" s="26"/>
      <c r="W489" s="288"/>
    </row>
    <row r="490" spans="1:25" s="23" customFormat="1" ht="15" thickBot="1" x14ac:dyDescent="0.25">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3">
      <c r="A491" s="26"/>
      <c r="B491" s="40"/>
      <c r="C491" s="343"/>
      <c r="D491" s="343"/>
      <c r="E491" s="343"/>
      <c r="F491" s="343"/>
      <c r="G491" s="343"/>
      <c r="H491" s="343"/>
      <c r="I491" s="343"/>
      <c r="J491" s="343"/>
      <c r="K491" s="343"/>
      <c r="L491" s="343"/>
      <c r="M491" s="343"/>
      <c r="N491" s="343"/>
      <c r="O491" s="22"/>
      <c r="P491" s="26"/>
      <c r="Q491" s="26"/>
      <c r="R491" s="27"/>
      <c r="S491" s="27"/>
      <c r="T491" s="26"/>
      <c r="U491" s="26"/>
      <c r="V491" s="26"/>
      <c r="W491" s="288"/>
      <c r="X491" s="294"/>
      <c r="Y491" s="294"/>
    </row>
    <row r="492" spans="1:25" s="23" customFormat="1" ht="15" customHeight="1" thickBot="1" x14ac:dyDescent="0.3">
      <c r="A492" s="26"/>
      <c r="B492" s="479"/>
      <c r="C492" s="495">
        <v>4</v>
      </c>
      <c r="D492" s="1141" t="str">
        <f>Translations!$B$386</f>
        <v>Fall-back sub-installation:</v>
      </c>
      <c r="E492" s="1142"/>
      <c r="F492" s="1142"/>
      <c r="G492" s="1142"/>
      <c r="H492" s="1143"/>
      <c r="I492" s="1144" t="str">
        <f>INDEX(EUconst_FallBackListNames,$C492)</f>
        <v>Fuel benchmark sub-installation, CL</v>
      </c>
      <c r="J492" s="1145"/>
      <c r="K492" s="1145"/>
      <c r="L492" s="1146"/>
      <c r="M492" s="1147" t="str">
        <f>IF(ISBLANK(INDEX(CNTR_FallBackSubInstRelevant,C492)),"",IF(INDEX(CNTR_FallBackSubInstRelevant,C492),EUConst_Relevant,EUConst_NotRelevant))</f>
        <v/>
      </c>
      <c r="N492" s="1148"/>
      <c r="O492" s="22"/>
      <c r="P492" s="494">
        <f>C492</f>
        <v>4</v>
      </c>
      <c r="Q492" s="295"/>
      <c r="R492" s="295"/>
      <c r="S492" s="295"/>
      <c r="T492" s="295"/>
      <c r="U492" s="27"/>
      <c r="V492" s="381" t="s">
        <v>935</v>
      </c>
      <c r="W492" s="461" t="b">
        <f>AND(CNTR_ExistSubInstEntries,M492=EUConst_NotRelevant)</f>
        <v>0</v>
      </c>
    </row>
    <row r="493" spans="1:25" s="23" customFormat="1" ht="12.75" customHeight="1" thickBot="1" x14ac:dyDescent="0.25">
      <c r="A493" s="26"/>
      <c r="B493" s="40"/>
      <c r="C493" s="340"/>
      <c r="D493" s="341"/>
      <c r="E493" s="341"/>
      <c r="F493" s="341"/>
      <c r="G493" s="341"/>
      <c r="H493" s="342"/>
      <c r="I493" s="1149" t="str">
        <f>IF(M492=EUConst_NotRelevant,HYPERLINK(Q493,EUconst_MsgGoToNextSubInst),IF(M492=EUConst_Relevant,HYPERLINK("",EUconst_MsgEnterThisSection),""))</f>
        <v/>
      </c>
      <c r="J493" s="1150"/>
      <c r="K493" s="1150"/>
      <c r="L493" s="1150"/>
      <c r="M493" s="1151"/>
      <c r="N493" s="1152"/>
      <c r="O493" s="22"/>
      <c r="P493" s="26" t="s">
        <v>481</v>
      </c>
      <c r="Q493" s="477" t="str">
        <f>"#JUMP_G"&amp;P492+1</f>
        <v>#JUMP_G5</v>
      </c>
      <c r="R493" s="26"/>
      <c r="S493" s="26"/>
      <c r="T493" s="26"/>
      <c r="U493" s="27"/>
      <c r="V493" s="27"/>
      <c r="W493" s="464"/>
      <c r="X493" s="294"/>
      <c r="Y493" s="294"/>
    </row>
    <row r="494" spans="1:25" ht="5.0999999999999996" customHeight="1" x14ac:dyDescent="0.2">
      <c r="C494" s="344"/>
      <c r="D494" s="345"/>
      <c r="E494" s="345"/>
      <c r="F494" s="345"/>
      <c r="G494" s="345"/>
      <c r="H494" s="345"/>
      <c r="I494" s="345"/>
      <c r="J494" s="345"/>
      <c r="K494" s="345"/>
      <c r="L494" s="345"/>
      <c r="M494" s="345"/>
      <c r="N494" s="346"/>
      <c r="O494" s="22"/>
      <c r="U494" s="27"/>
      <c r="V494" s="27"/>
      <c r="W494" s="464"/>
    </row>
    <row r="495" spans="1:25" ht="15" customHeight="1" x14ac:dyDescent="0.2">
      <c r="C495" s="270"/>
      <c r="E495" s="1009" t="str">
        <f>CONCATENATE(EUconst_MsgSeeFirst," (G.I.1)")</f>
        <v>Detailed instructions for data entries in this tool can be found at the first copy of this tool.  (G.I.1)</v>
      </c>
      <c r="F495" s="1009"/>
      <c r="G495" s="1009"/>
      <c r="H495" s="1009"/>
      <c r="I495" s="1009"/>
      <c r="J495" s="1009"/>
      <c r="K495" s="1009"/>
      <c r="L495" s="1009"/>
      <c r="M495" s="1009"/>
      <c r="N495" s="271"/>
      <c r="O495" s="22"/>
      <c r="U495" s="27"/>
      <c r="V495" s="27"/>
      <c r="W495" s="464"/>
    </row>
    <row r="496" spans="1:25" ht="5.0999999999999996" customHeight="1" x14ac:dyDescent="0.2">
      <c r="C496" s="270"/>
      <c r="N496" s="271"/>
      <c r="O496" s="22"/>
      <c r="U496" s="27"/>
      <c r="V496" s="27"/>
      <c r="W496" s="464"/>
    </row>
    <row r="497" spans="3:23" s="294" customFormat="1" ht="12.75" customHeight="1" x14ac:dyDescent="0.2">
      <c r="C497" s="270"/>
      <c r="D497" s="24" t="s">
        <v>146</v>
      </c>
      <c r="E497" s="919" t="str">
        <f>Translations!$B$297</f>
        <v>System boundaries of the sub-installation</v>
      </c>
      <c r="F497" s="919"/>
      <c r="G497" s="919"/>
      <c r="H497" s="919"/>
      <c r="I497" s="919"/>
      <c r="J497" s="919"/>
      <c r="K497" s="919"/>
      <c r="L497" s="919"/>
      <c r="M497" s="919"/>
      <c r="N497" s="1087"/>
      <c r="O497" s="22"/>
      <c r="P497" s="295"/>
      <c r="Q497" s="295"/>
      <c r="R497" s="295"/>
      <c r="S497" s="295"/>
      <c r="T497" s="295"/>
      <c r="U497" s="27"/>
      <c r="V497" s="27"/>
      <c r="W497" s="464"/>
    </row>
    <row r="498" spans="3:23" s="294" customFormat="1" ht="5.0999999999999996" customHeight="1" x14ac:dyDescent="0.2">
      <c r="C498" s="270"/>
      <c r="D498" s="40"/>
      <c r="E498" s="40"/>
      <c r="F498" s="40"/>
      <c r="G498" s="40"/>
      <c r="H498" s="40"/>
      <c r="I498" s="40"/>
      <c r="J498" s="40"/>
      <c r="K498" s="40"/>
      <c r="L498" s="40"/>
      <c r="M498" s="40"/>
      <c r="N498" s="271"/>
      <c r="O498" s="22"/>
      <c r="P498" s="295"/>
      <c r="Q498" s="295"/>
      <c r="R498" s="295"/>
      <c r="S498" s="295"/>
      <c r="T498" s="295"/>
      <c r="U498" s="27"/>
      <c r="V498" s="27"/>
      <c r="W498" s="464"/>
    </row>
    <row r="499" spans="3:23" s="294" customFormat="1" ht="12.75" customHeight="1" x14ac:dyDescent="0.2">
      <c r="C499" s="270"/>
      <c r="D499" s="482" t="s">
        <v>152</v>
      </c>
      <c r="E499" s="967" t="str">
        <f>Translations!$B$249</f>
        <v>Information on the methodology applied</v>
      </c>
      <c r="F499" s="967"/>
      <c r="G499" s="967"/>
      <c r="H499" s="967"/>
      <c r="I499" s="967"/>
      <c r="J499" s="967"/>
      <c r="K499" s="967"/>
      <c r="L499" s="967"/>
      <c r="M499" s="967"/>
      <c r="N499" s="1072"/>
      <c r="O499" s="22"/>
      <c r="P499" s="295"/>
      <c r="Q499" s="295"/>
      <c r="R499" s="295"/>
      <c r="S499" s="295"/>
      <c r="T499" s="295"/>
      <c r="U499" s="27"/>
      <c r="V499" s="27"/>
      <c r="W499" s="464"/>
    </row>
    <row r="500" spans="3:23" s="294" customFormat="1" ht="12.75" customHeight="1" x14ac:dyDescent="0.2">
      <c r="C500" s="270"/>
      <c r="D500" s="29"/>
      <c r="E500" s="920" t="str">
        <f>Translations!$B$298</f>
        <v>As required by Annex VI, section 2(b), please describe the system boundaries of this sub-installation covering the following aspects:</v>
      </c>
      <c r="F500" s="920"/>
      <c r="G500" s="920"/>
      <c r="H500" s="920"/>
      <c r="I500" s="920"/>
      <c r="J500" s="920"/>
      <c r="K500" s="920"/>
      <c r="L500" s="920"/>
      <c r="M500" s="920"/>
      <c r="N500" s="1015"/>
      <c r="O500" s="22"/>
      <c r="P500" s="295"/>
      <c r="Q500" s="295"/>
      <c r="R500" s="295"/>
      <c r="S500" s="295"/>
      <c r="T500" s="295"/>
      <c r="U500" s="27"/>
      <c r="V500" s="27"/>
      <c r="W500" s="464"/>
    </row>
    <row r="501" spans="3:23" s="294" customFormat="1" ht="12.75" customHeight="1" x14ac:dyDescent="0.2">
      <c r="C501" s="270"/>
      <c r="D501" s="29"/>
      <c r="E501" s="272" t="s">
        <v>303</v>
      </c>
      <c r="F501" s="954" t="str">
        <f>Translations!$B$299</f>
        <v xml:space="preserve">which technical units are included, </v>
      </c>
      <c r="G501" s="966"/>
      <c r="H501" s="966"/>
      <c r="I501" s="966"/>
      <c r="J501" s="966"/>
      <c r="K501" s="966"/>
      <c r="L501" s="966"/>
      <c r="M501" s="966"/>
      <c r="N501" s="1114"/>
      <c r="O501" s="22"/>
      <c r="P501" s="295"/>
      <c r="Q501" s="295"/>
      <c r="R501" s="295"/>
      <c r="S501" s="295"/>
      <c r="T501" s="295"/>
      <c r="U501" s="27"/>
      <c r="V501" s="27"/>
      <c r="W501" s="464"/>
    </row>
    <row r="502" spans="3:23" s="294" customFormat="1" ht="12.75" customHeight="1" x14ac:dyDescent="0.2">
      <c r="C502" s="270"/>
      <c r="D502" s="29"/>
      <c r="E502" s="272" t="s">
        <v>303</v>
      </c>
      <c r="F502" s="954" t="str">
        <f>Translations!$B$300</f>
        <v xml:space="preserve">which processes are carried out, </v>
      </c>
      <c r="G502" s="966"/>
      <c r="H502" s="966"/>
      <c r="I502" s="966"/>
      <c r="J502" s="966"/>
      <c r="K502" s="966"/>
      <c r="L502" s="966"/>
      <c r="M502" s="966"/>
      <c r="N502" s="1114"/>
      <c r="O502" s="22"/>
      <c r="P502" s="295"/>
      <c r="Q502" s="295"/>
      <c r="R502" s="295"/>
      <c r="S502" s="295"/>
      <c r="T502" s="295"/>
      <c r="U502" s="27"/>
      <c r="V502" s="27"/>
      <c r="W502" s="464"/>
    </row>
    <row r="503" spans="3:23" s="294" customFormat="1" ht="12.75" customHeight="1" x14ac:dyDescent="0.2">
      <c r="C503" s="270"/>
      <c r="D503" s="29"/>
      <c r="E503" s="272" t="s">
        <v>303</v>
      </c>
      <c r="F503" s="954" t="str">
        <f>Translations!$B$301</f>
        <v>which input materials and fuels, and</v>
      </c>
      <c r="G503" s="966"/>
      <c r="H503" s="966"/>
      <c r="I503" s="966"/>
      <c r="J503" s="966"/>
      <c r="K503" s="966"/>
      <c r="L503" s="966"/>
      <c r="M503" s="966"/>
      <c r="N503" s="1114"/>
      <c r="O503" s="22"/>
      <c r="P503" s="295"/>
      <c r="Q503" s="295"/>
      <c r="R503" s="295"/>
      <c r="S503" s="295"/>
      <c r="T503" s="295"/>
      <c r="U503" s="27"/>
      <c r="V503" s="27"/>
      <c r="W503" s="464"/>
    </row>
    <row r="504" spans="3:23" s="294" customFormat="1" ht="12.75" customHeight="1" x14ac:dyDescent="0.2">
      <c r="C504" s="270"/>
      <c r="D504" s="29"/>
      <c r="E504" s="272" t="s">
        <v>303</v>
      </c>
      <c r="F504" s="954" t="str">
        <f>Translations!$B$302</f>
        <v>which products and outputs are attributed.</v>
      </c>
      <c r="G504" s="966"/>
      <c r="H504" s="966"/>
      <c r="I504" s="966"/>
      <c r="J504" s="966"/>
      <c r="K504" s="966"/>
      <c r="L504" s="966"/>
      <c r="M504" s="966"/>
      <c r="N504" s="1114"/>
      <c r="O504" s="22"/>
      <c r="P504" s="295"/>
      <c r="Q504" s="295"/>
      <c r="R504" s="295"/>
      <c r="S504" s="295"/>
      <c r="T504" s="295"/>
      <c r="U504" s="295"/>
      <c r="V504" s="295"/>
      <c r="W504" s="314"/>
    </row>
    <row r="505" spans="3:23" s="294" customFormat="1" ht="12.75" customHeight="1" x14ac:dyDescent="0.2">
      <c r="C505" s="270"/>
      <c r="D505" s="29"/>
      <c r="E505" s="969" t="str">
        <f>Translations!$B$304</f>
        <v>If this information is already provided in sufficient detail in section C.II, please just include reference here to this section and proceed with the next points below.</v>
      </c>
      <c r="F505" s="969"/>
      <c r="G505" s="969"/>
      <c r="H505" s="969"/>
      <c r="I505" s="969"/>
      <c r="J505" s="969"/>
      <c r="K505" s="969"/>
      <c r="L505" s="969"/>
      <c r="M505" s="969"/>
      <c r="N505" s="1121"/>
      <c r="O505" s="22"/>
      <c r="P505" s="295"/>
      <c r="Q505" s="295"/>
      <c r="R505" s="295"/>
      <c r="S505" s="295"/>
      <c r="T505" s="295"/>
      <c r="U505" s="295"/>
      <c r="V505" s="295"/>
      <c r="W505" s="314"/>
    </row>
    <row r="506" spans="3:23" s="294" customFormat="1" ht="50.1" customHeight="1" x14ac:dyDescent="0.2">
      <c r="C506" s="270"/>
      <c r="D506" s="482"/>
      <c r="E506" s="1104"/>
      <c r="F506" s="1105"/>
      <c r="G506" s="1105"/>
      <c r="H506" s="1105"/>
      <c r="I506" s="1105"/>
      <c r="J506" s="1105"/>
      <c r="K506" s="1105"/>
      <c r="L506" s="1105"/>
      <c r="M506" s="1105"/>
      <c r="N506" s="1106"/>
      <c r="O506" s="22"/>
      <c r="P506" s="295"/>
      <c r="Q506" s="295"/>
      <c r="R506" s="295"/>
      <c r="S506" s="295"/>
      <c r="T506" s="295"/>
      <c r="U506" s="295"/>
      <c r="V506" s="295"/>
      <c r="W506" s="314"/>
    </row>
    <row r="507" spans="3:23" s="294" customFormat="1" ht="5.0999999999999996" customHeight="1" x14ac:dyDescent="0.2">
      <c r="C507" s="270"/>
      <c r="D507" s="482"/>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2">
      <c r="C508" s="270"/>
      <c r="D508" s="482" t="s">
        <v>153</v>
      </c>
      <c r="E508" s="1085" t="str">
        <f>Translations!$B$210</f>
        <v>Reference to external files, if relevant</v>
      </c>
      <c r="F508" s="1085"/>
      <c r="G508" s="1085"/>
      <c r="H508" s="1085"/>
      <c r="I508" s="1085"/>
      <c r="J508" s="1086"/>
      <c r="K508" s="934"/>
      <c r="L508" s="934"/>
      <c r="M508" s="934"/>
      <c r="N508" s="934"/>
      <c r="O508" s="22"/>
      <c r="P508" s="295"/>
      <c r="Q508" s="295"/>
      <c r="R508" s="295"/>
      <c r="S508" s="295"/>
      <c r="T508" s="295"/>
      <c r="U508" s="295"/>
      <c r="V508" s="295"/>
      <c r="W508" s="314"/>
    </row>
    <row r="509" spans="3:23" s="294" customFormat="1" ht="5.0999999999999996" customHeight="1" x14ac:dyDescent="0.2">
      <c r="C509" s="270"/>
      <c r="D509" s="482"/>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2">
      <c r="C510" s="270"/>
      <c r="D510" s="29" t="s">
        <v>154</v>
      </c>
      <c r="E510" s="1085" t="str">
        <f>Translations!$B$305</f>
        <v>Reference to a separate detailed flow diagram, if relevant</v>
      </c>
      <c r="F510" s="1085"/>
      <c r="G510" s="1085"/>
      <c r="H510" s="1085"/>
      <c r="I510" s="1085"/>
      <c r="J510" s="1086"/>
      <c r="K510" s="934"/>
      <c r="L510" s="934"/>
      <c r="M510" s="934"/>
      <c r="N510" s="934"/>
      <c r="O510" s="22"/>
      <c r="P510" s="295"/>
      <c r="Q510" s="295"/>
      <c r="R510" s="295"/>
      <c r="S510" s="295"/>
      <c r="T510" s="295"/>
      <c r="U510" s="295"/>
      <c r="V510" s="295"/>
      <c r="W510" s="314"/>
    </row>
    <row r="511" spans="3:23" s="294" customFormat="1" ht="12.75" customHeight="1" x14ac:dyDescent="0.2">
      <c r="C511" s="270"/>
      <c r="D511" s="29"/>
      <c r="E511" s="920" t="str">
        <f>Translations!$B$387</f>
        <v>In case of a more complex sub-installations, please provide a detailed flow diagram, if not included under i. above.</v>
      </c>
      <c r="F511" s="920"/>
      <c r="G511" s="920"/>
      <c r="H511" s="920"/>
      <c r="I511" s="920"/>
      <c r="J511" s="920"/>
      <c r="K511" s="920"/>
      <c r="L511" s="920"/>
      <c r="M511" s="920"/>
      <c r="N511" s="1015"/>
      <c r="O511" s="22"/>
      <c r="P511" s="295"/>
      <c r="Q511" s="295"/>
      <c r="R511" s="295"/>
      <c r="S511" s="295"/>
      <c r="T511" s="295"/>
      <c r="U511" s="295"/>
      <c r="V511" s="295"/>
      <c r="W511" s="314"/>
    </row>
    <row r="512" spans="3:23" s="294" customFormat="1" ht="5.0999999999999996" customHeight="1" x14ac:dyDescent="0.2">
      <c r="C512" s="270"/>
      <c r="D512" s="482"/>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0999999999999996" customHeight="1" x14ac:dyDescent="0.2">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2">
      <c r="C514" s="270"/>
      <c r="D514" s="24" t="s">
        <v>147</v>
      </c>
      <c r="E514" s="919" t="str">
        <f>Translations!$B$388</f>
        <v>Method for the determination of annual activity levels</v>
      </c>
      <c r="F514" s="919"/>
      <c r="G514" s="919"/>
      <c r="H514" s="919"/>
      <c r="I514" s="919"/>
      <c r="J514" s="919"/>
      <c r="K514" s="919"/>
      <c r="L514" s="919"/>
      <c r="M514" s="919"/>
      <c r="N514" s="1087"/>
      <c r="O514" s="22"/>
      <c r="P514" s="301"/>
      <c r="Q514" s="295"/>
      <c r="R514" s="295"/>
      <c r="S514" s="306"/>
      <c r="T514" s="306"/>
      <c r="U514" s="295"/>
      <c r="V514" s="295"/>
      <c r="W514" s="314"/>
    </row>
    <row r="515" spans="3:23" s="294" customFormat="1" ht="12.75" customHeight="1" x14ac:dyDescent="0.2">
      <c r="C515" s="270"/>
      <c r="D515" s="40"/>
      <c r="E515" s="969" t="str">
        <f>Translations!$B$389</f>
        <v>For the specific purpose of the NIMs data collection, this section should cover all data provided in section G.(a) in the "baseline data collection" template.</v>
      </c>
      <c r="F515" s="970"/>
      <c r="G515" s="970"/>
      <c r="H515" s="970"/>
      <c r="I515" s="970"/>
      <c r="J515" s="970"/>
      <c r="K515" s="970"/>
      <c r="L515" s="970"/>
      <c r="M515" s="970"/>
      <c r="N515" s="1120"/>
      <c r="O515" s="22"/>
      <c r="P515" s="301"/>
      <c r="Q515" s="295"/>
      <c r="R515" s="295"/>
      <c r="S515" s="295"/>
      <c r="T515" s="295"/>
      <c r="U515" s="295"/>
      <c r="V515" s="295"/>
      <c r="W515" s="314"/>
    </row>
    <row r="516" spans="3:23" s="294" customFormat="1" ht="5.0999999999999996" customHeight="1" x14ac:dyDescent="0.2">
      <c r="C516" s="270"/>
      <c r="D516" s="482"/>
      <c r="E516" s="482"/>
      <c r="F516" s="482"/>
      <c r="G516" s="482"/>
      <c r="H516" s="482"/>
      <c r="I516" s="482"/>
      <c r="J516" s="482"/>
      <c r="K516" s="482"/>
      <c r="L516" s="482"/>
      <c r="M516" s="482"/>
      <c r="N516" s="483"/>
      <c r="O516" s="22"/>
      <c r="P516" s="26"/>
      <c r="Q516" s="295"/>
      <c r="R516" s="295"/>
      <c r="S516" s="295"/>
      <c r="T516" s="295"/>
      <c r="U516" s="295"/>
      <c r="V516" s="295"/>
      <c r="W516" s="314"/>
    </row>
    <row r="517" spans="3:23" s="294" customFormat="1" ht="12.75" customHeight="1" x14ac:dyDescent="0.2">
      <c r="C517" s="270"/>
      <c r="D517" s="482" t="s">
        <v>153</v>
      </c>
      <c r="E517" s="967" t="str">
        <f>Translations!$B$249</f>
        <v>Information on the methodology applied</v>
      </c>
      <c r="F517" s="967"/>
      <c r="G517" s="967"/>
      <c r="H517" s="967"/>
      <c r="I517" s="967"/>
      <c r="J517" s="967"/>
      <c r="K517" s="967"/>
      <c r="L517" s="967"/>
      <c r="M517" s="967"/>
      <c r="N517" s="1072"/>
      <c r="O517" s="22"/>
      <c r="P517" s="301"/>
      <c r="Q517" s="295"/>
      <c r="R517" s="295"/>
      <c r="S517" s="295"/>
      <c r="T517" s="295"/>
      <c r="U517" s="295"/>
      <c r="V517" s="295"/>
      <c r="W517" s="314"/>
    </row>
    <row r="518" spans="3:23" s="294" customFormat="1" ht="12.75" customHeight="1" x14ac:dyDescent="0.2">
      <c r="C518" s="270"/>
      <c r="D518" s="482"/>
      <c r="E518" s="920" t="str">
        <f>Translations!$B$250</f>
        <v>Please select below:</v>
      </c>
      <c r="F518" s="921"/>
      <c r="G518" s="921"/>
      <c r="H518" s="921"/>
      <c r="I518" s="921"/>
      <c r="J518" s="921"/>
      <c r="K518" s="921"/>
      <c r="L518" s="921"/>
      <c r="M518" s="921"/>
      <c r="N518" s="1081"/>
      <c r="O518" s="22"/>
      <c r="P518" s="295"/>
      <c r="Q518" s="295"/>
      <c r="R518" s="295"/>
      <c r="S518" s="295"/>
      <c r="T518" s="295"/>
      <c r="U518" s="295"/>
      <c r="V518" s="295"/>
      <c r="W518" s="314"/>
    </row>
    <row r="519" spans="3:23" s="294" customFormat="1" ht="12.75" customHeight="1" x14ac:dyDescent="0.2">
      <c r="C519" s="270"/>
      <c r="D519" s="482"/>
      <c r="E519" s="272" t="s">
        <v>303</v>
      </c>
      <c r="F519" s="954" t="str">
        <f>Translations!$B$251</f>
        <v>the data source used for the quantities pursuant to section 4.4 of Annex VII of the FAR.</v>
      </c>
      <c r="G519" s="954"/>
      <c r="H519" s="954"/>
      <c r="I519" s="954"/>
      <c r="J519" s="954"/>
      <c r="K519" s="954"/>
      <c r="L519" s="954"/>
      <c r="M519" s="954"/>
      <c r="N519" s="1119"/>
      <c r="O519" s="22"/>
      <c r="P519" s="295"/>
      <c r="Q519" s="295"/>
      <c r="R519" s="295"/>
      <c r="S519" s="295"/>
      <c r="T519" s="295"/>
      <c r="U519" s="295"/>
      <c r="V519" s="295"/>
      <c r="W519" s="314"/>
    </row>
    <row r="520" spans="3:23" s="294" customFormat="1" ht="12.75" customHeight="1" x14ac:dyDescent="0.2">
      <c r="C520" s="270"/>
      <c r="D520" s="482"/>
      <c r="E520" s="272" t="s">
        <v>303</v>
      </c>
      <c r="F520" s="954" t="str">
        <f>Translations!$B$252</f>
        <v>the method used for the determination of the energy content pursuant to section 4.6 of Annex VII of the FAR.</v>
      </c>
      <c r="G520" s="954"/>
      <c r="H520" s="954"/>
      <c r="I520" s="954"/>
      <c r="J520" s="954"/>
      <c r="K520" s="954"/>
      <c r="L520" s="954"/>
      <c r="M520" s="954"/>
      <c r="N520" s="1119"/>
      <c r="O520" s="22"/>
      <c r="P520" s="295"/>
      <c r="Q520" s="295"/>
      <c r="R520" s="295"/>
      <c r="S520" s="295"/>
      <c r="T520" s="295"/>
      <c r="U520" s="295"/>
      <c r="V520" s="295"/>
      <c r="W520" s="314"/>
    </row>
    <row r="521" spans="3:23" s="294" customFormat="1" ht="25.5" customHeight="1" x14ac:dyDescent="0.2">
      <c r="C521" s="270"/>
      <c r="D521" s="482"/>
      <c r="E521" s="272"/>
      <c r="F521" s="954"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21" s="966"/>
      <c r="H521" s="966"/>
      <c r="I521" s="966"/>
      <c r="J521" s="966"/>
      <c r="K521" s="966"/>
      <c r="L521" s="966"/>
      <c r="M521" s="966"/>
      <c r="N521" s="1114"/>
      <c r="O521" s="22"/>
      <c r="P521" s="295"/>
      <c r="Q521" s="295"/>
      <c r="R521" s="295"/>
      <c r="S521" s="295"/>
      <c r="T521" s="295"/>
      <c r="U521" s="295"/>
      <c r="V521" s="295"/>
      <c r="W521" s="314"/>
    </row>
    <row r="522" spans="3:23" s="294" customFormat="1" ht="25.5" customHeight="1" x14ac:dyDescent="0.2">
      <c r="C522" s="270"/>
      <c r="D522" s="40"/>
      <c r="E522" s="40"/>
      <c r="F522" s="40"/>
      <c r="G522" s="40"/>
      <c r="H522" s="40"/>
      <c r="I522" s="968" t="str">
        <f>Translations!$B$254</f>
        <v>Data source</v>
      </c>
      <c r="J522" s="968"/>
      <c r="K522" s="968" t="str">
        <f>Translations!$B$255</f>
        <v>Other data source (if applicable)</v>
      </c>
      <c r="L522" s="968"/>
      <c r="M522" s="968" t="str">
        <f>Translations!$B$255</f>
        <v>Other data source (if applicable)</v>
      </c>
      <c r="N522" s="968"/>
      <c r="O522" s="22"/>
      <c r="P522" s="301"/>
      <c r="Q522" s="295"/>
      <c r="R522" s="295"/>
      <c r="S522" s="295"/>
      <c r="T522" s="295"/>
      <c r="U522" s="295"/>
      <c r="V522" s="295"/>
      <c r="W522" s="314"/>
    </row>
    <row r="523" spans="3:23" s="294" customFormat="1" ht="12.75" customHeight="1" x14ac:dyDescent="0.2">
      <c r="C523" s="270"/>
      <c r="D523" s="482"/>
      <c r="E523" s="137" t="s">
        <v>908</v>
      </c>
      <c r="F523" s="975" t="str">
        <f>Translations!$B$231</f>
        <v>Fuel input</v>
      </c>
      <c r="G523" s="975"/>
      <c r="H523" s="976"/>
      <c r="I523" s="977"/>
      <c r="J523" s="978"/>
      <c r="K523" s="979"/>
      <c r="L523" s="980"/>
      <c r="M523" s="979"/>
      <c r="N523" s="981"/>
      <c r="O523" s="22"/>
      <c r="P523" s="295"/>
      <c r="Q523" s="295"/>
      <c r="R523" s="295"/>
      <c r="S523" s="295"/>
      <c r="T523" s="295"/>
      <c r="U523" s="295"/>
      <c r="V523" s="295"/>
      <c r="W523" s="314"/>
    </row>
    <row r="524" spans="3:23" s="294" customFormat="1" ht="12.75" customHeight="1" x14ac:dyDescent="0.2">
      <c r="C524" s="270"/>
      <c r="D524" s="482"/>
      <c r="E524" s="137" t="s">
        <v>909</v>
      </c>
      <c r="F524" s="975" t="str">
        <f>Translations!$B$256</f>
        <v>Energy content</v>
      </c>
      <c r="G524" s="975"/>
      <c r="H524" s="976"/>
      <c r="I524" s="977"/>
      <c r="J524" s="978"/>
      <c r="K524" s="979"/>
      <c r="L524" s="980"/>
      <c r="M524" s="979"/>
      <c r="N524" s="981"/>
      <c r="O524" s="22"/>
      <c r="P524" s="295"/>
      <c r="Q524" s="295"/>
      <c r="R524" s="295"/>
      <c r="S524" s="295"/>
      <c r="T524" s="295"/>
      <c r="U524" s="295"/>
      <c r="V524" s="295"/>
      <c r="W524" s="314"/>
    </row>
    <row r="525" spans="3:23" s="294" customFormat="1" ht="5.0999999999999996" customHeight="1" x14ac:dyDescent="0.2">
      <c r="C525" s="270"/>
      <c r="D525" s="482"/>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2">
      <c r="C526" s="270"/>
      <c r="D526" s="482"/>
      <c r="E526" s="137" t="s">
        <v>910</v>
      </c>
      <c r="F526" s="993" t="str">
        <f>Translations!$B$257</f>
        <v>Description of the methodology applied</v>
      </c>
      <c r="G526" s="993"/>
      <c r="H526" s="993"/>
      <c r="I526" s="993"/>
      <c r="J526" s="993"/>
      <c r="K526" s="993"/>
      <c r="L526" s="993"/>
      <c r="M526" s="993"/>
      <c r="N526" s="1071"/>
      <c r="O526" s="22"/>
      <c r="P526" s="301"/>
      <c r="Q526" s="295"/>
      <c r="R526" s="295"/>
      <c r="S526" s="295"/>
      <c r="T526" s="295"/>
      <c r="U526" s="295"/>
      <c r="V526" s="295"/>
      <c r="W526" s="314"/>
    </row>
    <row r="527" spans="3:23" s="294" customFormat="1" ht="5.0999999999999996" customHeight="1" x14ac:dyDescent="0.2">
      <c r="C527" s="270"/>
      <c r="D527" s="40"/>
      <c r="E527" s="272"/>
      <c r="F527" s="484"/>
      <c r="G527" s="485"/>
      <c r="H527" s="485"/>
      <c r="I527" s="485"/>
      <c r="J527" s="485"/>
      <c r="K527" s="485"/>
      <c r="L527" s="485"/>
      <c r="M527" s="485"/>
      <c r="N527" s="487"/>
      <c r="O527" s="22"/>
      <c r="P527" s="295"/>
      <c r="Q527" s="295"/>
      <c r="R527" s="295"/>
      <c r="S527" s="295"/>
      <c r="T527" s="295"/>
      <c r="U527" s="295"/>
      <c r="V527" s="295"/>
      <c r="W527" s="314"/>
    </row>
    <row r="528" spans="3:23" s="294" customFormat="1" ht="12.75" customHeight="1" x14ac:dyDescent="0.2">
      <c r="C528" s="270"/>
      <c r="D528" s="40"/>
      <c r="E528" s="272"/>
      <c r="F528" s="954" t="str">
        <f>Translations!$B$390</f>
        <v>Please describe in particular any assumptions if the 95% rule in Article 10(3) of the FAR is applied.</v>
      </c>
      <c r="G528" s="966"/>
      <c r="H528" s="966"/>
      <c r="I528" s="966"/>
      <c r="J528" s="966"/>
      <c r="K528" s="966"/>
      <c r="L528" s="966"/>
      <c r="M528" s="966"/>
      <c r="N528" s="1114"/>
      <c r="O528" s="22"/>
      <c r="P528" s="295"/>
      <c r="Q528" s="295"/>
      <c r="R528" s="295"/>
      <c r="S528" s="295"/>
      <c r="T528" s="295"/>
      <c r="U528" s="295"/>
      <c r="V528" s="295"/>
      <c r="W528" s="314"/>
    </row>
    <row r="529" spans="1:23" ht="5.0999999999999996" customHeight="1" x14ac:dyDescent="0.2">
      <c r="C529" s="270"/>
      <c r="E529" s="272"/>
      <c r="F529" s="484"/>
      <c r="G529" s="485"/>
      <c r="H529" s="485"/>
      <c r="I529" s="485"/>
      <c r="J529" s="485"/>
      <c r="K529" s="485"/>
      <c r="L529" s="485"/>
      <c r="M529" s="485"/>
      <c r="N529" s="487"/>
      <c r="O529" s="22"/>
      <c r="P529" s="295"/>
      <c r="Q529" s="295"/>
      <c r="R529" s="295"/>
      <c r="S529" s="295"/>
      <c r="T529" s="295"/>
      <c r="U529" s="295"/>
      <c r="V529" s="295"/>
      <c r="W529" s="314"/>
    </row>
    <row r="530" spans="1:23" ht="12.75" customHeight="1" x14ac:dyDescent="0.2">
      <c r="C530" s="270"/>
      <c r="D530" s="482"/>
      <c r="E530" s="137"/>
      <c r="F530" s="1026" t="str">
        <f>IF(M492=EUConst_Relevant,HYPERLINK("#" &amp; Q530,EUConst_MsgDescription),"")</f>
        <v/>
      </c>
      <c r="G530" s="1004"/>
      <c r="H530" s="1004"/>
      <c r="I530" s="1004"/>
      <c r="J530" s="1004"/>
      <c r="K530" s="1004"/>
      <c r="L530" s="1004"/>
      <c r="M530" s="1004"/>
      <c r="N530" s="1005"/>
      <c r="O530" s="22"/>
      <c r="P530" s="26" t="s">
        <v>481</v>
      </c>
      <c r="Q530" s="477" t="str">
        <f>"#"&amp;ADDRESS(ROW($C$10),COLUMN($C$10))</f>
        <v>#$C$10</v>
      </c>
      <c r="R530" s="295"/>
      <c r="S530" s="295"/>
      <c r="T530" s="295"/>
      <c r="U530" s="295"/>
      <c r="V530" s="295"/>
      <c r="W530" s="314"/>
    </row>
    <row r="531" spans="1:23" ht="5.0999999999999996" customHeight="1" x14ac:dyDescent="0.2">
      <c r="C531" s="270"/>
      <c r="D531" s="482"/>
      <c r="E531" s="28"/>
      <c r="F531" s="1069"/>
      <c r="G531" s="1069"/>
      <c r="H531" s="1069"/>
      <c r="I531" s="1069"/>
      <c r="J531" s="1069"/>
      <c r="K531" s="1069"/>
      <c r="L531" s="1069"/>
      <c r="M531" s="1069"/>
      <c r="N531" s="1070"/>
      <c r="O531" s="22"/>
      <c r="P531" s="301"/>
      <c r="Q531" s="295"/>
      <c r="R531" s="295"/>
      <c r="S531" s="295"/>
      <c r="T531" s="295"/>
      <c r="U531" s="295"/>
      <c r="V531" s="295"/>
      <c r="W531" s="314"/>
    </row>
    <row r="532" spans="1:23" s="299" customFormat="1" ht="50.1" customHeight="1" x14ac:dyDescent="0.2">
      <c r="A532" s="298"/>
      <c r="B532" s="14"/>
      <c r="C532" s="270"/>
      <c r="D532" s="28"/>
      <c r="E532" s="28"/>
      <c r="F532" s="994"/>
      <c r="G532" s="995"/>
      <c r="H532" s="995"/>
      <c r="I532" s="995"/>
      <c r="J532" s="995"/>
      <c r="K532" s="995"/>
      <c r="L532" s="995"/>
      <c r="M532" s="995"/>
      <c r="N532" s="996"/>
      <c r="O532" s="22"/>
      <c r="P532" s="305"/>
      <c r="Q532" s="306"/>
      <c r="R532" s="306"/>
      <c r="S532" s="295"/>
      <c r="T532" s="295"/>
      <c r="U532" s="295"/>
      <c r="V532" s="295"/>
      <c r="W532" s="314"/>
    </row>
    <row r="533" spans="1:23" ht="5.0999999999999996" customHeight="1" x14ac:dyDescent="0.2">
      <c r="C533" s="270"/>
      <c r="D533" s="482"/>
      <c r="N533" s="271"/>
      <c r="O533" s="22"/>
      <c r="P533" s="295"/>
      <c r="Q533" s="295"/>
      <c r="R533" s="295"/>
      <c r="S533" s="295"/>
      <c r="T533" s="295"/>
      <c r="U533" s="295"/>
      <c r="V533" s="295"/>
      <c r="W533" s="314"/>
    </row>
    <row r="534" spans="1:23" ht="12.75" customHeight="1" x14ac:dyDescent="0.2">
      <c r="C534" s="270"/>
      <c r="D534" s="482"/>
      <c r="E534" s="137" t="s">
        <v>911</v>
      </c>
      <c r="F534" s="998" t="str">
        <f>Translations!$B$210</f>
        <v>Reference to external files, if relevant</v>
      </c>
      <c r="G534" s="998"/>
      <c r="H534" s="998"/>
      <c r="I534" s="998"/>
      <c r="J534" s="998"/>
      <c r="K534" s="934"/>
      <c r="L534" s="934"/>
      <c r="M534" s="934"/>
      <c r="N534" s="934"/>
      <c r="O534" s="22"/>
      <c r="P534" s="295"/>
      <c r="Q534" s="295"/>
      <c r="R534" s="295"/>
      <c r="S534" s="295"/>
      <c r="T534" s="295"/>
      <c r="U534" s="295"/>
      <c r="V534" s="295"/>
      <c r="W534" s="446" t="s">
        <v>457</v>
      </c>
    </row>
    <row r="535" spans="1:23" ht="5.0999999999999996" customHeight="1" thickBot="1" x14ac:dyDescent="0.25">
      <c r="C535" s="270"/>
      <c r="D535" s="482"/>
      <c r="N535" s="271"/>
      <c r="O535" s="22"/>
      <c r="P535" s="301"/>
      <c r="Q535" s="295"/>
      <c r="R535" s="295"/>
      <c r="S535" s="295"/>
      <c r="T535" s="295"/>
      <c r="U535" s="295"/>
      <c r="V535" s="295"/>
      <c r="W535" s="295"/>
    </row>
    <row r="536" spans="1:23" ht="12.75" customHeight="1" x14ac:dyDescent="0.2">
      <c r="C536" s="270"/>
      <c r="D536" s="482" t="s">
        <v>153</v>
      </c>
      <c r="E536" s="982" t="str">
        <f>Translations!$B$258</f>
        <v>The hierarchical order has been followed?</v>
      </c>
      <c r="F536" s="982"/>
      <c r="G536" s="982"/>
      <c r="H536" s="983"/>
      <c r="I536" s="312"/>
      <c r="J536" s="319" t="str">
        <f>Translations!$B$259</f>
        <v xml:space="preserve"> If not, why?</v>
      </c>
      <c r="K536" s="977"/>
      <c r="L536" s="978"/>
      <c r="M536" s="978"/>
      <c r="N536" s="984"/>
      <c r="O536" s="22"/>
      <c r="P536" s="301"/>
      <c r="Q536" s="295"/>
      <c r="R536" s="295"/>
      <c r="S536" s="295"/>
      <c r="T536" s="295"/>
      <c r="U536" s="295"/>
      <c r="V536" s="295"/>
      <c r="W536" s="470" t="b">
        <f>AND(I536&lt;&gt;"",I536=TRUE)</f>
        <v>0</v>
      </c>
    </row>
    <row r="537" spans="1:23" ht="5.0999999999999996" customHeight="1" x14ac:dyDescent="0.2">
      <c r="C537" s="270"/>
      <c r="E537" s="486"/>
      <c r="F537" s="486"/>
      <c r="G537" s="486"/>
      <c r="H537" s="486"/>
      <c r="I537" s="486"/>
      <c r="J537" s="486"/>
      <c r="K537" s="486"/>
      <c r="L537" s="486"/>
      <c r="M537" s="486"/>
      <c r="N537" s="397"/>
      <c r="O537" s="22"/>
      <c r="P537" s="301"/>
      <c r="Q537" s="295"/>
      <c r="R537" s="295"/>
      <c r="S537" s="295"/>
      <c r="T537" s="295"/>
      <c r="U537" s="295"/>
      <c r="V537" s="295"/>
      <c r="W537" s="466"/>
    </row>
    <row r="538" spans="1:23" ht="12.75" customHeight="1" x14ac:dyDescent="0.2">
      <c r="C538" s="270"/>
      <c r="D538" s="14"/>
      <c r="E538" s="14"/>
      <c r="F538" s="993" t="str">
        <f>Translations!$B$264</f>
        <v>Further details on any deviation from the hierarchy</v>
      </c>
      <c r="G538" s="993"/>
      <c r="H538" s="993"/>
      <c r="I538" s="993"/>
      <c r="J538" s="993"/>
      <c r="K538" s="993"/>
      <c r="L538" s="993"/>
      <c r="M538" s="993"/>
      <c r="N538" s="1071"/>
      <c r="O538" s="22"/>
      <c r="P538" s="301"/>
      <c r="Q538" s="295"/>
      <c r="R538" s="295"/>
      <c r="S538" s="295"/>
      <c r="T538" s="295"/>
      <c r="U538" s="295"/>
      <c r="V538" s="295"/>
      <c r="W538" s="466"/>
    </row>
    <row r="539" spans="1:23" ht="25.5" customHeight="1" thickBot="1" x14ac:dyDescent="0.25">
      <c r="C539" s="270"/>
      <c r="D539" s="14"/>
      <c r="E539" s="14"/>
      <c r="F539" s="1073"/>
      <c r="G539" s="1074"/>
      <c r="H539" s="1074"/>
      <c r="I539" s="1074"/>
      <c r="J539" s="1074"/>
      <c r="K539" s="1074"/>
      <c r="L539" s="1074"/>
      <c r="M539" s="1074"/>
      <c r="N539" s="1075"/>
      <c r="O539" s="22"/>
      <c r="P539" s="301"/>
      <c r="Q539" s="295"/>
      <c r="R539" s="295"/>
      <c r="S539" s="295"/>
      <c r="T539" s="295"/>
      <c r="U539" s="295"/>
      <c r="V539" s="295"/>
      <c r="W539" s="321" t="b">
        <f>W536</f>
        <v>0</v>
      </c>
    </row>
    <row r="540" spans="1:23" ht="5.0999999999999996" customHeight="1" x14ac:dyDescent="0.2">
      <c r="C540" s="270"/>
      <c r="D540" s="482"/>
      <c r="N540" s="271"/>
      <c r="O540" s="22"/>
      <c r="P540" s="295"/>
      <c r="Q540" s="295"/>
      <c r="R540" s="295"/>
      <c r="S540" s="295"/>
      <c r="T540" s="295"/>
      <c r="U540" s="295"/>
      <c r="V540" s="295"/>
      <c r="W540" s="314"/>
    </row>
    <row r="541" spans="1:23" ht="12.75" customHeight="1" x14ac:dyDescent="0.2">
      <c r="C541" s="270"/>
      <c r="D541" s="29" t="s">
        <v>154</v>
      </c>
      <c r="E541" s="1076" t="str">
        <f>Translations!$B$316</f>
        <v>Description of the methodology for keeping track of the products produced</v>
      </c>
      <c r="F541" s="1076"/>
      <c r="G541" s="1076"/>
      <c r="H541" s="1076"/>
      <c r="I541" s="1076"/>
      <c r="J541" s="1076"/>
      <c r="K541" s="1076"/>
      <c r="L541" s="1076"/>
      <c r="M541" s="1076"/>
      <c r="N541" s="1077"/>
      <c r="O541" s="22"/>
      <c r="P541" s="295"/>
      <c r="Q541" s="295"/>
      <c r="R541" s="295"/>
      <c r="S541" s="295"/>
      <c r="T541" s="295"/>
      <c r="U541" s="295"/>
      <c r="V541" s="295"/>
      <c r="W541" s="314"/>
    </row>
    <row r="542" spans="1:23" ht="5.0999999999999996" customHeight="1" x14ac:dyDescent="0.2">
      <c r="C542" s="270"/>
      <c r="E542" s="272"/>
      <c r="F542" s="484"/>
      <c r="G542" s="485"/>
      <c r="H542" s="485"/>
      <c r="I542" s="485"/>
      <c r="J542" s="485"/>
      <c r="K542" s="485"/>
      <c r="L542" s="485"/>
      <c r="M542" s="485"/>
      <c r="N542" s="487"/>
      <c r="O542" s="22"/>
      <c r="P542" s="295"/>
      <c r="Q542" s="295"/>
      <c r="R542" s="295"/>
      <c r="S542" s="295"/>
      <c r="T542" s="295"/>
      <c r="U542" s="295"/>
      <c r="V542" s="295"/>
      <c r="W542" s="314"/>
    </row>
    <row r="543" spans="1:23" ht="12.75" customHeight="1" x14ac:dyDescent="0.2">
      <c r="C543" s="270"/>
      <c r="D543" s="482"/>
      <c r="E543" s="137"/>
      <c r="F543" s="1026" t="str">
        <f>IF(M492=EUConst_Relevant,HYPERLINK("#" &amp; Q543,EUConst_MsgDescription),"")</f>
        <v/>
      </c>
      <c r="G543" s="1004"/>
      <c r="H543" s="1004"/>
      <c r="I543" s="1004"/>
      <c r="J543" s="1004"/>
      <c r="K543" s="1004"/>
      <c r="L543" s="1004"/>
      <c r="M543" s="1004"/>
      <c r="N543" s="1005"/>
      <c r="O543" s="22"/>
      <c r="P543" s="26" t="s">
        <v>481</v>
      </c>
      <c r="Q543" s="477" t="str">
        <f>"#"&amp;ADDRESS(ROW($C$10),COLUMN($C$10))</f>
        <v>#$C$10</v>
      </c>
      <c r="R543" s="295"/>
      <c r="S543" s="295"/>
      <c r="T543" s="295"/>
      <c r="U543" s="295"/>
      <c r="V543" s="295"/>
      <c r="W543" s="314"/>
    </row>
    <row r="544" spans="1:23" ht="5.0999999999999996" customHeight="1" x14ac:dyDescent="0.2">
      <c r="C544" s="270"/>
      <c r="D544" s="482"/>
      <c r="E544" s="28"/>
      <c r="F544" s="1069"/>
      <c r="G544" s="1069"/>
      <c r="H544" s="1069"/>
      <c r="I544" s="1069"/>
      <c r="J544" s="1069"/>
      <c r="K544" s="1069"/>
      <c r="L544" s="1069"/>
      <c r="M544" s="1069"/>
      <c r="N544" s="1070"/>
      <c r="O544" s="22"/>
      <c r="P544" s="301"/>
      <c r="Q544" s="295"/>
      <c r="R544" s="295"/>
      <c r="S544" s="295"/>
      <c r="T544" s="295"/>
      <c r="U544" s="295"/>
      <c r="V544" s="295"/>
      <c r="W544" s="314"/>
    </row>
    <row r="545" spans="3:23" s="294" customFormat="1" ht="50.1" customHeight="1" x14ac:dyDescent="0.2">
      <c r="C545" s="270"/>
      <c r="D545" s="482"/>
      <c r="E545" s="317"/>
      <c r="F545" s="977"/>
      <c r="G545" s="978"/>
      <c r="H545" s="978"/>
      <c r="I545" s="978"/>
      <c r="J545" s="978"/>
      <c r="K545" s="978"/>
      <c r="L545" s="978"/>
      <c r="M545" s="978"/>
      <c r="N545" s="984"/>
      <c r="O545" s="22"/>
      <c r="P545" s="295"/>
      <c r="Q545" s="295"/>
      <c r="R545" s="295"/>
      <c r="S545" s="295"/>
      <c r="T545" s="295"/>
      <c r="U545" s="295"/>
      <c r="V545" s="295"/>
      <c r="W545" s="314"/>
    </row>
    <row r="546" spans="3:23" s="294" customFormat="1" ht="5.0999999999999996" customHeight="1" x14ac:dyDescent="0.2">
      <c r="C546" s="447"/>
      <c r="D546" s="449"/>
      <c r="E546" s="454"/>
      <c r="F546" s="493"/>
      <c r="G546" s="493"/>
      <c r="H546" s="493"/>
      <c r="I546" s="493"/>
      <c r="J546" s="493"/>
      <c r="K546" s="493"/>
      <c r="L546" s="493"/>
      <c r="M546" s="493"/>
      <c r="N546" s="456"/>
      <c r="O546" s="22"/>
      <c r="P546" s="301"/>
      <c r="Q546" s="295"/>
      <c r="R546" s="306"/>
      <c r="S546" s="295"/>
      <c r="T546" s="295"/>
      <c r="U546" s="295"/>
      <c r="V546" s="295"/>
      <c r="W546" s="314"/>
    </row>
    <row r="547" spans="3:23" s="294" customFormat="1" ht="12.75" customHeight="1" x14ac:dyDescent="0.2">
      <c r="C547" s="457"/>
      <c r="D547" s="458"/>
      <c r="E547" s="458"/>
      <c r="F547" s="458"/>
      <c r="G547" s="458"/>
      <c r="H547" s="458"/>
      <c r="I547" s="458"/>
      <c r="J547" s="458"/>
      <c r="K547" s="458"/>
      <c r="L547" s="458"/>
      <c r="M547" s="458"/>
      <c r="N547" s="459"/>
      <c r="O547" s="22"/>
      <c r="P547" s="295"/>
      <c r="Q547" s="295"/>
      <c r="R547" s="295"/>
      <c r="S547" s="295"/>
      <c r="T547" s="295"/>
      <c r="U547" s="295"/>
      <c r="V547" s="295"/>
      <c r="W547" s="314"/>
    </row>
    <row r="548" spans="3:23" s="294" customFormat="1" ht="15" customHeight="1" x14ac:dyDescent="0.2">
      <c r="C548" s="403"/>
      <c r="D548" s="1064" t="str">
        <f>Translations!$B$329</f>
        <v>Data required for the determination of the benchmark improvement rate pursuant to Article 10a(2) of the Directive</v>
      </c>
      <c r="E548" s="1065"/>
      <c r="F548" s="1065"/>
      <c r="G548" s="1065"/>
      <c r="H548" s="1065"/>
      <c r="I548" s="1065"/>
      <c r="J548" s="1065"/>
      <c r="K548" s="1065"/>
      <c r="L548" s="1065"/>
      <c r="M548" s="1065"/>
      <c r="N548" s="1066"/>
      <c r="O548" s="22"/>
      <c r="P548" s="295"/>
      <c r="Q548" s="295"/>
      <c r="R548" s="295"/>
      <c r="S548" s="295"/>
      <c r="T548" s="295"/>
      <c r="U548" s="295"/>
      <c r="V548" s="295"/>
      <c r="W548" s="314"/>
    </row>
    <row r="549" spans="3:23" s="294" customFormat="1" ht="5.0999999999999996" customHeight="1" x14ac:dyDescent="0.2">
      <c r="C549" s="403"/>
      <c r="D549" s="404"/>
      <c r="E549" s="404"/>
      <c r="F549" s="404"/>
      <c r="G549" s="404"/>
      <c r="H549" s="404"/>
      <c r="I549" s="404"/>
      <c r="J549" s="404"/>
      <c r="K549" s="404"/>
      <c r="L549" s="404"/>
      <c r="M549" s="404"/>
      <c r="N549" s="405"/>
      <c r="O549" s="22"/>
      <c r="P549" s="295"/>
      <c r="Q549" s="295"/>
      <c r="R549" s="295"/>
      <c r="S549" s="295"/>
      <c r="T549" s="295"/>
      <c r="U549" s="295"/>
      <c r="V549" s="295"/>
      <c r="W549" s="314"/>
    </row>
    <row r="550" spans="3:23" s="294" customFormat="1" ht="12.75" customHeight="1" x14ac:dyDescent="0.2">
      <c r="C550" s="403"/>
      <c r="D550" s="406" t="s">
        <v>148</v>
      </c>
      <c r="E550" s="1067" t="str">
        <f>Translations!$B$330</f>
        <v>Directly attributable emissions</v>
      </c>
      <c r="F550" s="1067"/>
      <c r="G550" s="1067"/>
      <c r="H550" s="1067"/>
      <c r="I550" s="1067"/>
      <c r="J550" s="1067"/>
      <c r="K550" s="1067"/>
      <c r="L550" s="1067"/>
      <c r="M550" s="1067"/>
      <c r="N550" s="1068"/>
      <c r="O550" s="22"/>
      <c r="P550" s="295"/>
      <c r="Q550" s="295"/>
      <c r="R550" s="295"/>
      <c r="S550" s="295"/>
      <c r="T550" s="295"/>
      <c r="U550" s="295"/>
      <c r="V550" s="295"/>
      <c r="W550" s="314"/>
    </row>
    <row r="551" spans="3:23" s="294" customFormat="1" ht="12.75" customHeight="1" x14ac:dyDescent="0.2">
      <c r="C551" s="403"/>
      <c r="D551" s="407"/>
      <c r="E551" s="1111" t="str">
        <f>Translations!$B$394</f>
        <v>For the specific purpose of the NIMs data collection, this section should cover all data provided in section G.(c) in the "baseline data collection" template.</v>
      </c>
      <c r="F551" s="1112"/>
      <c r="G551" s="1112"/>
      <c r="H551" s="1112"/>
      <c r="I551" s="1112"/>
      <c r="J551" s="1112"/>
      <c r="K551" s="1112"/>
      <c r="L551" s="1112"/>
      <c r="M551" s="1112"/>
      <c r="N551" s="1113"/>
      <c r="O551" s="22"/>
      <c r="P551" s="301"/>
      <c r="Q551" s="295"/>
      <c r="R551" s="295"/>
      <c r="S551" s="295"/>
      <c r="T551" s="21"/>
      <c r="U551" s="295"/>
      <c r="V551" s="295"/>
      <c r="W551" s="314"/>
    </row>
    <row r="552" spans="3:23" s="294" customFormat="1" ht="5.0999999999999996" customHeight="1" x14ac:dyDescent="0.2">
      <c r="C552" s="403"/>
      <c r="D552" s="404"/>
      <c r="E552" s="408"/>
      <c r="F552" s="488"/>
      <c r="G552" s="489"/>
      <c r="H552" s="489"/>
      <c r="I552" s="489"/>
      <c r="J552" s="489"/>
      <c r="K552" s="489"/>
      <c r="L552" s="489"/>
      <c r="M552" s="489"/>
      <c r="N552" s="490"/>
      <c r="O552" s="22"/>
      <c r="P552" s="295"/>
      <c r="Q552" s="295"/>
      <c r="R552" s="295"/>
      <c r="S552" s="295"/>
      <c r="T552" s="295"/>
      <c r="U552" s="295"/>
      <c r="V552" s="295"/>
      <c r="W552" s="314"/>
    </row>
    <row r="553" spans="3:23" s="294" customFormat="1" ht="12.75" customHeight="1" x14ac:dyDescent="0.2">
      <c r="C553" s="403"/>
      <c r="D553" s="407"/>
      <c r="E553" s="412"/>
      <c r="F553" s="1026" t="str">
        <f>IF(M492=EUConst_Relevant,HYPERLINK("#" &amp; Q553,EUConst_MsgDescription),"")</f>
        <v/>
      </c>
      <c r="G553" s="1004"/>
      <c r="H553" s="1004"/>
      <c r="I553" s="1004"/>
      <c r="J553" s="1004"/>
      <c r="K553" s="1004"/>
      <c r="L553" s="1004"/>
      <c r="M553" s="1004"/>
      <c r="N553" s="1005"/>
      <c r="O553" s="22"/>
      <c r="P553" s="26" t="s">
        <v>481</v>
      </c>
      <c r="Q553" s="477" t="str">
        <f>"#"&amp;ADDRESS(ROW($C$10),COLUMN($C$10))</f>
        <v>#$C$10</v>
      </c>
      <c r="R553" s="295"/>
      <c r="S553" s="295"/>
      <c r="T553" s="295"/>
      <c r="U553" s="295"/>
      <c r="V553" s="295"/>
      <c r="W553" s="314"/>
    </row>
    <row r="554" spans="3:23" s="294" customFormat="1" ht="5.0999999999999996" customHeight="1" x14ac:dyDescent="0.2">
      <c r="C554" s="403"/>
      <c r="D554" s="407"/>
      <c r="E554" s="413"/>
      <c r="F554" s="1027"/>
      <c r="G554" s="1027"/>
      <c r="H554" s="1027"/>
      <c r="I554" s="1027"/>
      <c r="J554" s="1027"/>
      <c r="K554" s="1027"/>
      <c r="L554" s="1027"/>
      <c r="M554" s="1027"/>
      <c r="N554" s="1028"/>
      <c r="O554" s="22"/>
      <c r="P554" s="301"/>
      <c r="Q554" s="295"/>
      <c r="R554" s="295"/>
      <c r="S554" s="295"/>
      <c r="T554" s="295"/>
      <c r="U554" s="295"/>
      <c r="V554" s="295"/>
      <c r="W554" s="314"/>
    </row>
    <row r="555" spans="3:23" s="294" customFormat="1" ht="50.1" customHeight="1" x14ac:dyDescent="0.2">
      <c r="C555" s="403"/>
      <c r="D555" s="404"/>
      <c r="E555" s="404"/>
      <c r="F555" s="1006"/>
      <c r="G555" s="1007"/>
      <c r="H555" s="1007"/>
      <c r="I555" s="1007"/>
      <c r="J555" s="1007"/>
      <c r="K555" s="1007"/>
      <c r="L555" s="1007"/>
      <c r="M555" s="1007"/>
      <c r="N555" s="1008"/>
      <c r="O555" s="22"/>
      <c r="P555" s="295"/>
      <c r="Q555" s="295"/>
      <c r="R555" s="295"/>
      <c r="S555" s="295"/>
      <c r="T555" s="295"/>
      <c r="U555" s="295"/>
      <c r="V555" s="295"/>
      <c r="W555" s="314"/>
    </row>
    <row r="556" spans="3:23" s="294" customFormat="1" ht="5.0999999999999996" customHeight="1" x14ac:dyDescent="0.2">
      <c r="C556" s="403"/>
      <c r="D556" s="404"/>
      <c r="E556" s="404"/>
      <c r="F556" s="404"/>
      <c r="G556" s="404"/>
      <c r="H556" s="404"/>
      <c r="I556" s="404"/>
      <c r="J556" s="404"/>
      <c r="K556" s="404"/>
      <c r="L556" s="404"/>
      <c r="M556" s="404"/>
      <c r="N556" s="405"/>
      <c r="O556" s="22"/>
      <c r="P556" s="295"/>
      <c r="Q556" s="295"/>
      <c r="R556" s="295"/>
      <c r="S556" s="295"/>
      <c r="T556" s="295"/>
      <c r="U556" s="295"/>
      <c r="V556" s="295"/>
      <c r="W556" s="314"/>
    </row>
    <row r="557" spans="3:23" s="294" customFormat="1" ht="12.75" customHeight="1" x14ac:dyDescent="0.2">
      <c r="C557" s="403"/>
      <c r="D557" s="404"/>
      <c r="E557" s="404"/>
      <c r="F557" s="1029" t="str">
        <f>Translations!$B$210</f>
        <v>Reference to external files, if relevant</v>
      </c>
      <c r="G557" s="1029"/>
      <c r="H557" s="1029"/>
      <c r="I557" s="1029"/>
      <c r="J557" s="1029"/>
      <c r="K557" s="934"/>
      <c r="L557" s="934"/>
      <c r="M557" s="934"/>
      <c r="N557" s="934"/>
      <c r="O557" s="22"/>
      <c r="P557" s="295"/>
      <c r="Q557" s="295"/>
      <c r="R557" s="295"/>
      <c r="S557" s="295"/>
      <c r="T557" s="295"/>
      <c r="U557" s="295"/>
      <c r="V557" s="295"/>
      <c r="W557" s="314"/>
    </row>
    <row r="558" spans="3:23" s="294" customFormat="1" ht="5.0999999999999996" customHeight="1" x14ac:dyDescent="0.2">
      <c r="C558" s="403"/>
      <c r="D558" s="407"/>
      <c r="E558" s="404"/>
      <c r="F558" s="404"/>
      <c r="G558" s="404"/>
      <c r="H558" s="404"/>
      <c r="I558" s="404"/>
      <c r="J558" s="404"/>
      <c r="K558" s="404"/>
      <c r="L558" s="404"/>
      <c r="M558" s="404"/>
      <c r="N558" s="405"/>
      <c r="O558" s="22"/>
      <c r="P558" s="295"/>
      <c r="Q558" s="295"/>
      <c r="R558" s="295"/>
      <c r="S558" s="295"/>
      <c r="T558" s="295"/>
      <c r="U558" s="295"/>
      <c r="V558" s="295"/>
      <c r="W558" s="314"/>
    </row>
    <row r="559" spans="3:23" s="294" customFormat="1" ht="5.0999999999999996" customHeight="1" x14ac:dyDescent="0.2">
      <c r="C559" s="400"/>
      <c r="D559" s="416"/>
      <c r="E559" s="401"/>
      <c r="F559" s="401"/>
      <c r="G559" s="401"/>
      <c r="H559" s="401"/>
      <c r="I559" s="401"/>
      <c r="J559" s="401"/>
      <c r="K559" s="401"/>
      <c r="L559" s="401"/>
      <c r="M559" s="401"/>
      <c r="N559" s="402"/>
      <c r="O559" s="22"/>
      <c r="P559" s="295"/>
      <c r="Q559" s="295"/>
      <c r="R559" s="295"/>
      <c r="S559" s="295"/>
      <c r="T559" s="295"/>
      <c r="U559" s="295"/>
      <c r="V559" s="295"/>
      <c r="W559" s="314"/>
    </row>
    <row r="560" spans="3:23" s="294" customFormat="1" ht="12.75" customHeight="1" x14ac:dyDescent="0.2">
      <c r="C560" s="403"/>
      <c r="D560" s="406" t="s">
        <v>149</v>
      </c>
      <c r="E560" s="1045" t="str">
        <f>Translations!$B$347</f>
        <v>Fuel input to this sub-installation and relevant emission factor</v>
      </c>
      <c r="F560" s="1045"/>
      <c r="G560" s="1045"/>
      <c r="H560" s="1045"/>
      <c r="I560" s="1045"/>
      <c r="J560" s="1045"/>
      <c r="K560" s="1045"/>
      <c r="L560" s="1045"/>
      <c r="M560" s="1045"/>
      <c r="N560" s="1046"/>
      <c r="O560" s="22"/>
      <c r="P560" s="295"/>
      <c r="Q560" s="295"/>
      <c r="R560" s="295"/>
      <c r="S560" s="295"/>
      <c r="T560" s="295"/>
      <c r="U560" s="295"/>
      <c r="V560" s="295"/>
      <c r="W560" s="314"/>
    </row>
    <row r="561" spans="3:23" s="294" customFormat="1" ht="12.75" customHeight="1" x14ac:dyDescent="0.2">
      <c r="C561" s="403"/>
      <c r="D561" s="404"/>
      <c r="E561" s="1111" t="str">
        <f>Translations!$B$399</f>
        <v>For the specific purpose of the NIMs data collection, this section should cover all data provided in section G.(d) in the "baseline data collection" template.</v>
      </c>
      <c r="F561" s="1112"/>
      <c r="G561" s="1112"/>
      <c r="H561" s="1112"/>
      <c r="I561" s="1112"/>
      <c r="J561" s="1112"/>
      <c r="K561" s="1112"/>
      <c r="L561" s="1112"/>
      <c r="M561" s="1112"/>
      <c r="N561" s="1113"/>
      <c r="O561" s="22"/>
      <c r="P561" s="295"/>
      <c r="Q561" s="295"/>
      <c r="R561" s="295"/>
      <c r="S561" s="295"/>
      <c r="T561" s="295"/>
      <c r="U561" s="295"/>
      <c r="V561" s="295"/>
      <c r="W561" s="314"/>
    </row>
    <row r="562" spans="3:23" s="294" customFormat="1" ht="12.75" customHeight="1" x14ac:dyDescent="0.2">
      <c r="C562" s="403"/>
      <c r="D562" s="407" t="s">
        <v>152</v>
      </c>
      <c r="E562" s="1047" t="str">
        <f>Translations!$B$249</f>
        <v>Information on the methodology applied</v>
      </c>
      <c r="F562" s="1047"/>
      <c r="G562" s="1047"/>
      <c r="H562" s="1047"/>
      <c r="I562" s="1047"/>
      <c r="J562" s="1047"/>
      <c r="K562" s="1047"/>
      <c r="L562" s="1047"/>
      <c r="M562" s="1047"/>
      <c r="N562" s="1049"/>
      <c r="O562" s="22"/>
      <c r="P562" s="301"/>
      <c r="Q562" s="295"/>
      <c r="R562" s="295"/>
      <c r="S562" s="295"/>
      <c r="T562" s="295"/>
      <c r="U562" s="295"/>
      <c r="V562" s="295"/>
      <c r="W562" s="314"/>
    </row>
    <row r="563" spans="3:23" s="294" customFormat="1" ht="12.75" customHeight="1" x14ac:dyDescent="0.2">
      <c r="C563" s="403"/>
      <c r="D563" s="407"/>
      <c r="E563" s="1016" t="str">
        <f>Translations!$B$250</f>
        <v>Please select below:</v>
      </c>
      <c r="F563" s="1017"/>
      <c r="G563" s="1017"/>
      <c r="H563" s="1017"/>
      <c r="I563" s="1017"/>
      <c r="J563" s="1017"/>
      <c r="K563" s="1017"/>
      <c r="L563" s="1017"/>
      <c r="M563" s="1017"/>
      <c r="N563" s="1018"/>
      <c r="O563" s="22"/>
      <c r="P563" s="295"/>
      <c r="Q563" s="295"/>
      <c r="R563" s="295"/>
      <c r="S563" s="295"/>
      <c r="T563" s="295"/>
      <c r="U563" s="295"/>
      <c r="V563" s="295"/>
      <c r="W563" s="314"/>
    </row>
    <row r="564" spans="3:23" s="294" customFormat="1" ht="12.75" customHeight="1" x14ac:dyDescent="0.2">
      <c r="C564" s="403"/>
      <c r="D564" s="407"/>
      <c r="E564" s="408" t="s">
        <v>303</v>
      </c>
      <c r="F564" s="1016" t="str">
        <f>Translations!$B$349</f>
        <v>the data source used for the quantification of the fuel input pursuant to section 4.4 of Annex VII of the FAR.</v>
      </c>
      <c r="G564" s="1107"/>
      <c r="H564" s="1107"/>
      <c r="I564" s="1107"/>
      <c r="J564" s="1107"/>
      <c r="K564" s="1107"/>
      <c r="L564" s="1107"/>
      <c r="M564" s="1107"/>
      <c r="N564" s="1108"/>
      <c r="O564" s="22"/>
      <c r="P564" s="295"/>
      <c r="Q564" s="295"/>
      <c r="R564" s="295"/>
      <c r="S564" s="295"/>
      <c r="T564" s="295"/>
      <c r="U564" s="295"/>
      <c r="V564" s="295"/>
      <c r="W564" s="314"/>
    </row>
    <row r="565" spans="3:23" s="294" customFormat="1" ht="12.75" customHeight="1" x14ac:dyDescent="0.2">
      <c r="C565" s="403"/>
      <c r="D565" s="407"/>
      <c r="E565" s="408" t="s">
        <v>303</v>
      </c>
      <c r="F565" s="1016" t="str">
        <f>Translations!$B$400</f>
        <v>the method used for the determination of net calorific values and emission factors pursuant section 4.6 of Annex VII of the FAR.</v>
      </c>
      <c r="G565" s="1107"/>
      <c r="H565" s="1107"/>
      <c r="I565" s="1107"/>
      <c r="J565" s="1107"/>
      <c r="K565" s="1107"/>
      <c r="L565" s="1107"/>
      <c r="M565" s="1107"/>
      <c r="N565" s="1108"/>
      <c r="O565" s="22"/>
      <c r="P565" s="295"/>
      <c r="Q565" s="295"/>
      <c r="R565" s="295"/>
      <c r="S565" s="295"/>
      <c r="T565" s="295"/>
      <c r="U565" s="295"/>
      <c r="V565" s="295"/>
      <c r="W565" s="314"/>
    </row>
    <row r="566" spans="3:23" s="294" customFormat="1" ht="25.5" customHeight="1" x14ac:dyDescent="0.2">
      <c r="C566" s="403"/>
      <c r="D566" s="407"/>
      <c r="E566" s="408"/>
      <c r="F566" s="1016"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G566" s="1107"/>
      <c r="H566" s="1107"/>
      <c r="I566" s="1107"/>
      <c r="J566" s="1107"/>
      <c r="K566" s="1107"/>
      <c r="L566" s="1107"/>
      <c r="M566" s="1107"/>
      <c r="N566" s="1108"/>
      <c r="O566" s="22"/>
      <c r="P566" s="295"/>
      <c r="Q566" s="295"/>
      <c r="R566" s="295"/>
      <c r="S566" s="295"/>
      <c r="T566" s="295"/>
      <c r="U566" s="295"/>
      <c r="V566" s="295"/>
      <c r="W566" s="314"/>
    </row>
    <row r="567" spans="3:23" s="294" customFormat="1" ht="25.5" customHeight="1" x14ac:dyDescent="0.2">
      <c r="C567" s="403"/>
      <c r="D567" s="404"/>
      <c r="E567" s="404"/>
      <c r="F567" s="426"/>
      <c r="G567" s="404"/>
      <c r="H567" s="462" t="str">
        <f>Translations!$B$401</f>
        <v>Relevant?</v>
      </c>
      <c r="I567" s="1044" t="str">
        <f>Translations!$B$254</f>
        <v>Data source</v>
      </c>
      <c r="J567" s="1044"/>
      <c r="K567" s="1044" t="str">
        <f>Translations!$B$255</f>
        <v>Other data source (if applicable)</v>
      </c>
      <c r="L567" s="1044"/>
      <c r="M567" s="1044" t="str">
        <f>Translations!$B$255</f>
        <v>Other data source (if applicable)</v>
      </c>
      <c r="N567" s="1044"/>
      <c r="O567" s="22"/>
      <c r="P567" s="295"/>
      <c r="Q567" s="295"/>
      <c r="R567" s="295"/>
      <c r="S567" s="295"/>
      <c r="T567" s="295"/>
      <c r="U567" s="295"/>
      <c r="V567" s="295"/>
      <c r="W567" s="314"/>
    </row>
    <row r="568" spans="3:23" s="294" customFormat="1" ht="12.75" customHeight="1" x14ac:dyDescent="0.2">
      <c r="C568" s="403"/>
      <c r="D568" s="407"/>
      <c r="E568" s="412" t="s">
        <v>908</v>
      </c>
      <c r="F568" s="1030" t="str">
        <f>Translations!$B$231</f>
        <v>Fuel input</v>
      </c>
      <c r="G568" s="1030"/>
      <c r="H568" s="1031"/>
      <c r="I568" s="1032"/>
      <c r="J568" s="1033"/>
      <c r="K568" s="1034"/>
      <c r="L568" s="1035"/>
      <c r="M568" s="1034"/>
      <c r="N568" s="1036"/>
      <c r="O568" s="22"/>
      <c r="P568" s="295"/>
      <c r="Q568" s="295"/>
      <c r="R568" s="295"/>
      <c r="S568" s="295"/>
      <c r="T568" s="295"/>
      <c r="U568" s="295"/>
      <c r="V568" s="295"/>
      <c r="W568" s="314"/>
    </row>
    <row r="569" spans="3:23" s="294" customFormat="1" ht="12.75" customHeight="1" x14ac:dyDescent="0.2">
      <c r="C569" s="403"/>
      <c r="D569" s="407"/>
      <c r="E569" s="412" t="s">
        <v>909</v>
      </c>
      <c r="F569" s="1037" t="str">
        <f>Translations!$B$402</f>
        <v>Net calorific value</v>
      </c>
      <c r="G569" s="1037"/>
      <c r="H569" s="1038"/>
      <c r="I569" s="1039"/>
      <c r="J569" s="1096"/>
      <c r="K569" s="1041"/>
      <c r="L569" s="1043"/>
      <c r="M569" s="1041"/>
      <c r="N569" s="1043"/>
      <c r="O569" s="22"/>
      <c r="P569" s="295"/>
      <c r="Q569" s="295"/>
      <c r="R569" s="295"/>
      <c r="S569" s="295"/>
      <c r="T569" s="295"/>
      <c r="U569" s="295"/>
      <c r="V569" s="295"/>
      <c r="W569" s="314"/>
    </row>
    <row r="570" spans="3:23" s="294" customFormat="1" ht="12.75" customHeight="1" thickBot="1" x14ac:dyDescent="0.25">
      <c r="C570" s="403"/>
      <c r="D570" s="407"/>
      <c r="E570" s="412" t="s">
        <v>910</v>
      </c>
      <c r="F570" s="1019" t="str">
        <f>Translations!$B$353</f>
        <v>Weighted emission factor</v>
      </c>
      <c r="G570" s="1019"/>
      <c r="H570" s="1020"/>
      <c r="I570" s="1021"/>
      <c r="J570" s="1097"/>
      <c r="K570" s="1023"/>
      <c r="L570" s="1025"/>
      <c r="M570" s="1023"/>
      <c r="N570" s="1025"/>
      <c r="O570" s="22"/>
      <c r="P570" s="295"/>
      <c r="Q570" s="295"/>
      <c r="R570" s="295"/>
      <c r="S570" s="295"/>
      <c r="T570" s="295"/>
      <c r="U570" s="295"/>
      <c r="V570" s="295"/>
      <c r="W570" s="314"/>
    </row>
    <row r="571" spans="3:23" s="294" customFormat="1" ht="12.75" customHeight="1" x14ac:dyDescent="0.2">
      <c r="C571" s="403"/>
      <c r="D571" s="407"/>
      <c r="E571" s="412" t="s">
        <v>911</v>
      </c>
      <c r="F571" s="1030" t="str">
        <f>Translations!$B$403</f>
        <v>Fuel input from waste gases</v>
      </c>
      <c r="G571" s="1031"/>
      <c r="H571" s="1155"/>
      <c r="I571" s="1032"/>
      <c r="J571" s="1154"/>
      <c r="K571" s="1034"/>
      <c r="L571" s="1036"/>
      <c r="M571" s="1034"/>
      <c r="N571" s="1036"/>
      <c r="O571" s="22"/>
      <c r="P571" s="295"/>
      <c r="Q571" s="295"/>
      <c r="R571" s="295"/>
      <c r="S571" s="295"/>
      <c r="T571" s="295"/>
      <c r="U571" s="295"/>
      <c r="V571" s="295"/>
      <c r="W571" s="478" t="b">
        <f>AND(H571&lt;&gt;"",H571=FALSE)</f>
        <v>0</v>
      </c>
    </row>
    <row r="572" spans="3:23" s="294" customFormat="1" ht="12.75" customHeight="1" x14ac:dyDescent="0.2">
      <c r="C572" s="403"/>
      <c r="D572" s="407"/>
      <c r="E572" s="412" t="s">
        <v>912</v>
      </c>
      <c r="F572" s="1037" t="str">
        <f>Translations!$B$402</f>
        <v>Net calorific value</v>
      </c>
      <c r="G572" s="1038"/>
      <c r="H572" s="1156"/>
      <c r="I572" s="1039"/>
      <c r="J572" s="1096"/>
      <c r="K572" s="1041"/>
      <c r="L572" s="1043"/>
      <c r="M572" s="1041"/>
      <c r="N572" s="1043"/>
      <c r="O572" s="22"/>
      <c r="P572" s="295"/>
      <c r="Q572" s="295"/>
      <c r="R572" s="295"/>
      <c r="S572" s="295"/>
      <c r="T572" s="295"/>
      <c r="U572" s="295"/>
      <c r="V572" s="295"/>
      <c r="W572" s="466" t="b">
        <f>W571</f>
        <v>0</v>
      </c>
    </row>
    <row r="573" spans="3:23" s="294" customFormat="1" ht="12.75" customHeight="1" thickBot="1" x14ac:dyDescent="0.25">
      <c r="C573" s="403"/>
      <c r="D573" s="407"/>
      <c r="E573" s="412" t="s">
        <v>913</v>
      </c>
      <c r="F573" s="1019" t="str">
        <f>Translations!$B$375</f>
        <v>Emission factor</v>
      </c>
      <c r="G573" s="1020"/>
      <c r="H573" s="1157"/>
      <c r="I573" s="1021"/>
      <c r="J573" s="1097"/>
      <c r="K573" s="1023"/>
      <c r="L573" s="1025"/>
      <c r="M573" s="1023"/>
      <c r="N573" s="1025"/>
      <c r="O573" s="22"/>
      <c r="P573" s="295"/>
      <c r="Q573" s="295"/>
      <c r="R573" s="295"/>
      <c r="S573" s="295"/>
      <c r="T573" s="295"/>
      <c r="U573" s="295"/>
      <c r="V573" s="295"/>
      <c r="W573" s="475" t="b">
        <f>W572</f>
        <v>0</v>
      </c>
    </row>
    <row r="574" spans="3:23" s="294" customFormat="1" ht="5.0999999999999996" customHeight="1" x14ac:dyDescent="0.2">
      <c r="C574" s="403"/>
      <c r="D574" s="407"/>
      <c r="E574" s="404"/>
      <c r="F574" s="404"/>
      <c r="G574" s="404"/>
      <c r="H574" s="404"/>
      <c r="I574" s="404"/>
      <c r="J574" s="404"/>
      <c r="K574" s="404"/>
      <c r="L574" s="404"/>
      <c r="M574" s="404"/>
      <c r="N574" s="405"/>
      <c r="O574" s="22"/>
      <c r="P574" s="295"/>
      <c r="Q574" s="295"/>
      <c r="R574" s="295"/>
      <c r="S574" s="295"/>
      <c r="T574" s="295"/>
      <c r="U574" s="295"/>
      <c r="V574" s="295"/>
      <c r="W574" s="314"/>
    </row>
    <row r="575" spans="3:23" s="294" customFormat="1" ht="12.75" customHeight="1" x14ac:dyDescent="0.2">
      <c r="C575" s="403"/>
      <c r="D575" s="407"/>
      <c r="E575" s="412" t="s">
        <v>914</v>
      </c>
      <c r="F575" s="1013" t="str">
        <f>Translations!$B$257</f>
        <v>Description of the methodology applied</v>
      </c>
      <c r="G575" s="1013"/>
      <c r="H575" s="1013"/>
      <c r="I575" s="1013"/>
      <c r="J575" s="1013"/>
      <c r="K575" s="1013"/>
      <c r="L575" s="1013"/>
      <c r="M575" s="1013"/>
      <c r="N575" s="1014"/>
      <c r="O575" s="22"/>
      <c r="P575" s="295"/>
      <c r="Q575" s="295"/>
      <c r="R575" s="295"/>
      <c r="S575" s="295"/>
      <c r="T575" s="295"/>
      <c r="U575" s="295"/>
      <c r="V575" s="295"/>
      <c r="W575" s="314"/>
    </row>
    <row r="576" spans="3:23" s="294" customFormat="1" ht="5.0999999999999996" customHeight="1" x14ac:dyDescent="0.2">
      <c r="C576" s="403"/>
      <c r="D576" s="404"/>
      <c r="E576" s="408"/>
      <c r="F576" s="423"/>
      <c r="G576" s="424"/>
      <c r="H576" s="424"/>
      <c r="I576" s="424"/>
      <c r="J576" s="424"/>
      <c r="K576" s="424"/>
      <c r="L576" s="424"/>
      <c r="M576" s="424"/>
      <c r="N576" s="425"/>
      <c r="O576" s="22"/>
      <c r="P576" s="295"/>
      <c r="Q576" s="295"/>
      <c r="R576" s="295"/>
      <c r="S576" s="295"/>
      <c r="T576" s="295"/>
      <c r="U576" s="295"/>
      <c r="V576" s="295"/>
      <c r="W576" s="314"/>
    </row>
    <row r="577" spans="3:23" s="294" customFormat="1" ht="12.75" customHeight="1" x14ac:dyDescent="0.2">
      <c r="C577" s="403"/>
      <c r="D577" s="407"/>
      <c r="E577" s="412"/>
      <c r="F577" s="1026" t="str">
        <f>IF(M492=EUConst_Relevant,HYPERLINK("#" &amp; Q577,EUConst_MsgDescription),"")</f>
        <v/>
      </c>
      <c r="G577" s="1004"/>
      <c r="H577" s="1004"/>
      <c r="I577" s="1004"/>
      <c r="J577" s="1004"/>
      <c r="K577" s="1004"/>
      <c r="L577" s="1004"/>
      <c r="M577" s="1004"/>
      <c r="N577" s="1005"/>
      <c r="O577" s="22"/>
      <c r="P577" s="26" t="s">
        <v>481</v>
      </c>
      <c r="Q577" s="477" t="str">
        <f>"#"&amp;ADDRESS(ROW($C$10),COLUMN($C$10))</f>
        <v>#$C$10</v>
      </c>
      <c r="R577" s="295"/>
      <c r="S577" s="295"/>
      <c r="T577" s="295"/>
      <c r="U577" s="295"/>
      <c r="V577" s="295"/>
      <c r="W577" s="314"/>
    </row>
    <row r="578" spans="3:23" s="294" customFormat="1" ht="5.0999999999999996" customHeight="1" x14ac:dyDescent="0.2">
      <c r="C578" s="403"/>
      <c r="D578" s="407"/>
      <c r="E578" s="413"/>
      <c r="F578" s="1027"/>
      <c r="G578" s="1027"/>
      <c r="H578" s="1027"/>
      <c r="I578" s="1027"/>
      <c r="J578" s="1027"/>
      <c r="K578" s="1027"/>
      <c r="L578" s="1027"/>
      <c r="M578" s="1027"/>
      <c r="N578" s="1028"/>
      <c r="O578" s="22"/>
      <c r="P578" s="301"/>
      <c r="Q578" s="295"/>
      <c r="R578" s="295"/>
      <c r="S578" s="295"/>
      <c r="T578" s="295"/>
      <c r="U578" s="295"/>
      <c r="V578" s="295"/>
      <c r="W578" s="314"/>
    </row>
    <row r="579" spans="3:23" s="294" customFormat="1" ht="50.1" customHeight="1" x14ac:dyDescent="0.2">
      <c r="C579" s="403"/>
      <c r="D579" s="413"/>
      <c r="E579" s="413"/>
      <c r="F579" s="994"/>
      <c r="G579" s="995"/>
      <c r="H579" s="995"/>
      <c r="I579" s="995"/>
      <c r="J579" s="995"/>
      <c r="K579" s="995"/>
      <c r="L579" s="995"/>
      <c r="M579" s="995"/>
      <c r="N579" s="996"/>
      <c r="O579" s="22"/>
      <c r="P579" s="295"/>
      <c r="Q579" s="295"/>
      <c r="R579" s="295"/>
      <c r="S579" s="295"/>
      <c r="T579" s="295"/>
      <c r="U579" s="295"/>
      <c r="V579" s="295"/>
      <c r="W579" s="314"/>
    </row>
    <row r="580" spans="3:23" s="294" customFormat="1" ht="5.0999999999999996" customHeight="1" x14ac:dyDescent="0.2">
      <c r="C580" s="403"/>
      <c r="D580" s="407"/>
      <c r="E580" s="404"/>
      <c r="F580" s="404"/>
      <c r="G580" s="404"/>
      <c r="H580" s="404"/>
      <c r="I580" s="404"/>
      <c r="J580" s="404"/>
      <c r="K580" s="404"/>
      <c r="L580" s="404"/>
      <c r="M580" s="404"/>
      <c r="N580" s="405"/>
      <c r="O580" s="22"/>
      <c r="P580" s="295"/>
      <c r="Q580" s="295"/>
      <c r="R580" s="295"/>
      <c r="S580" s="295"/>
      <c r="T580" s="295"/>
      <c r="U580" s="295"/>
      <c r="V580" s="295"/>
      <c r="W580" s="314"/>
    </row>
    <row r="581" spans="3:23" s="294" customFormat="1" ht="12.75" customHeight="1" x14ac:dyDescent="0.2">
      <c r="C581" s="403"/>
      <c r="D581" s="407"/>
      <c r="E581" s="412"/>
      <c r="F581" s="1029" t="str">
        <f>Translations!$B$210</f>
        <v>Reference to external files, if relevant</v>
      </c>
      <c r="G581" s="1029"/>
      <c r="H581" s="1029"/>
      <c r="I581" s="1029"/>
      <c r="J581" s="1029"/>
      <c r="K581" s="934"/>
      <c r="L581" s="934"/>
      <c r="M581" s="934"/>
      <c r="N581" s="934"/>
      <c r="O581" s="22"/>
      <c r="P581" s="295"/>
      <c r="Q581" s="295"/>
      <c r="R581" s="295"/>
      <c r="S581" s="295"/>
      <c r="T581" s="295"/>
      <c r="U581" s="295"/>
      <c r="V581" s="295"/>
      <c r="W581" s="446" t="s">
        <v>457</v>
      </c>
    </row>
    <row r="582" spans="3:23" s="294" customFormat="1" ht="5.0999999999999996" customHeight="1" thickBot="1" x14ac:dyDescent="0.25">
      <c r="C582" s="403"/>
      <c r="D582" s="407"/>
      <c r="E582" s="404"/>
      <c r="F582" s="404"/>
      <c r="G582" s="404"/>
      <c r="H582" s="404"/>
      <c r="I582" s="404"/>
      <c r="J582" s="404"/>
      <c r="K582" s="404"/>
      <c r="L582" s="404"/>
      <c r="M582" s="404"/>
      <c r="N582" s="405"/>
      <c r="O582" s="22"/>
      <c r="P582" s="301"/>
      <c r="Q582" s="295"/>
      <c r="R582" s="295"/>
      <c r="S582" s="295"/>
      <c r="T582" s="295"/>
      <c r="U582" s="295"/>
      <c r="V582" s="295"/>
      <c r="W582" s="295"/>
    </row>
    <row r="583" spans="3:23" s="294" customFormat="1" ht="12.75" customHeight="1" x14ac:dyDescent="0.2">
      <c r="C583" s="403"/>
      <c r="D583" s="407" t="s">
        <v>153</v>
      </c>
      <c r="E583" s="1011" t="str">
        <f>Translations!$B$258</f>
        <v>The hierarchical order has been followed?</v>
      </c>
      <c r="F583" s="1011"/>
      <c r="G583" s="1011"/>
      <c r="H583" s="1012"/>
      <c r="I583" s="312"/>
      <c r="J583" s="418" t="str">
        <f>Translations!$B$259</f>
        <v xml:space="preserve"> If not, why?</v>
      </c>
      <c r="K583" s="977"/>
      <c r="L583" s="978"/>
      <c r="M583" s="978"/>
      <c r="N583" s="984"/>
      <c r="O583" s="22"/>
      <c r="P583" s="301"/>
      <c r="Q583" s="295"/>
      <c r="R583" s="295"/>
      <c r="S583" s="295"/>
      <c r="T583" s="295"/>
      <c r="U583" s="295"/>
      <c r="V583" s="295"/>
      <c r="W583" s="470" t="b">
        <f>AND(I583&lt;&gt;"",I583=TRUE)</f>
        <v>0</v>
      </c>
    </row>
    <row r="584" spans="3:23" s="294" customFormat="1" ht="5.0999999999999996" customHeight="1" x14ac:dyDescent="0.2">
      <c r="C584" s="403"/>
      <c r="D584" s="404"/>
      <c r="E584" s="491"/>
      <c r="F584" s="491"/>
      <c r="G584" s="491"/>
      <c r="H584" s="491"/>
      <c r="I584" s="491"/>
      <c r="J584" s="491"/>
      <c r="K584" s="491"/>
      <c r="L584" s="491"/>
      <c r="M584" s="491"/>
      <c r="N584" s="492"/>
      <c r="O584" s="22"/>
      <c r="P584" s="301"/>
      <c r="Q584" s="295"/>
      <c r="R584" s="295"/>
      <c r="S584" s="295"/>
      <c r="T584" s="295"/>
      <c r="U584" s="295"/>
      <c r="V584" s="306"/>
      <c r="W584" s="466"/>
    </row>
    <row r="585" spans="3:23" s="294" customFormat="1" ht="12.75" customHeight="1" x14ac:dyDescent="0.2">
      <c r="C585" s="403"/>
      <c r="D585" s="421"/>
      <c r="E585" s="421"/>
      <c r="F585" s="1013" t="str">
        <f>Translations!$B$264</f>
        <v>Further details on any deviation from the hierarchy</v>
      </c>
      <c r="G585" s="1013"/>
      <c r="H585" s="1013"/>
      <c r="I585" s="1013"/>
      <c r="J585" s="1013"/>
      <c r="K585" s="1013"/>
      <c r="L585" s="1013"/>
      <c r="M585" s="1013"/>
      <c r="N585" s="1014"/>
      <c r="O585" s="22"/>
      <c r="P585" s="301"/>
      <c r="Q585" s="295"/>
      <c r="R585" s="295"/>
      <c r="S585" s="295"/>
      <c r="T585" s="295"/>
      <c r="U585" s="295"/>
      <c r="V585" s="306"/>
      <c r="W585" s="466"/>
    </row>
    <row r="586" spans="3:23" s="294" customFormat="1" ht="25.5" customHeight="1" thickBot="1" x14ac:dyDescent="0.25">
      <c r="C586" s="403"/>
      <c r="D586" s="421"/>
      <c r="E586" s="421"/>
      <c r="F586" s="994"/>
      <c r="G586" s="995"/>
      <c r="H586" s="995"/>
      <c r="I586" s="995"/>
      <c r="J586" s="995"/>
      <c r="K586" s="995"/>
      <c r="L586" s="995"/>
      <c r="M586" s="995"/>
      <c r="N586" s="996"/>
      <c r="O586" s="22"/>
      <c r="P586" s="301"/>
      <c r="Q586" s="295"/>
      <c r="R586" s="295"/>
      <c r="S586" s="295"/>
      <c r="T586" s="295"/>
      <c r="U586" s="295"/>
      <c r="V586" s="306"/>
      <c r="W586" s="321" t="b">
        <f>W583</f>
        <v>0</v>
      </c>
    </row>
    <row r="587" spans="3:23" s="294" customFormat="1" ht="5.0999999999999996" customHeight="1" x14ac:dyDescent="0.2">
      <c r="C587" s="403"/>
      <c r="D587" s="407"/>
      <c r="E587" s="404"/>
      <c r="F587" s="404"/>
      <c r="G587" s="404"/>
      <c r="H587" s="404"/>
      <c r="I587" s="404"/>
      <c r="J587" s="404"/>
      <c r="K587" s="404"/>
      <c r="L587" s="404"/>
      <c r="M587" s="404"/>
      <c r="N587" s="405"/>
      <c r="O587" s="22"/>
      <c r="P587" s="295"/>
      <c r="Q587" s="295"/>
      <c r="R587" s="295"/>
      <c r="S587" s="295"/>
      <c r="T587" s="295"/>
      <c r="U587" s="295"/>
      <c r="V587" s="295"/>
      <c r="W587" s="469"/>
    </row>
    <row r="588" spans="3:23" s="294" customFormat="1" ht="5.0999999999999996" customHeight="1" x14ac:dyDescent="0.2">
      <c r="C588" s="400"/>
      <c r="D588" s="416"/>
      <c r="E588" s="401"/>
      <c r="F588" s="401"/>
      <c r="G588" s="401"/>
      <c r="H588" s="401"/>
      <c r="I588" s="401"/>
      <c r="J588" s="401"/>
      <c r="K588" s="401"/>
      <c r="L588" s="401"/>
      <c r="M588" s="401"/>
      <c r="N588" s="402"/>
      <c r="O588" s="22"/>
      <c r="P588" s="295"/>
      <c r="Q588" s="295"/>
      <c r="R588" s="295"/>
      <c r="S588" s="295"/>
      <c r="T588" s="295"/>
      <c r="U588" s="295"/>
      <c r="V588" s="295"/>
      <c r="W588" s="314"/>
    </row>
    <row r="589" spans="3:23" s="294" customFormat="1" ht="12.75" customHeight="1" x14ac:dyDescent="0.2">
      <c r="C589" s="403"/>
      <c r="D589" s="406" t="s">
        <v>150</v>
      </c>
      <c r="E589" s="1045" t="str">
        <f>Translations!$B$362</f>
        <v>Measurable heat exported</v>
      </c>
      <c r="F589" s="1045"/>
      <c r="G589" s="1045"/>
      <c r="H589" s="1045"/>
      <c r="I589" s="1045"/>
      <c r="J589" s="1045"/>
      <c r="K589" s="1045"/>
      <c r="L589" s="1045"/>
      <c r="M589" s="1045"/>
      <c r="N589" s="1046"/>
      <c r="O589" s="22"/>
      <c r="P589" s="301"/>
      <c r="Q589" s="295"/>
      <c r="R589" s="295"/>
      <c r="S589" s="306"/>
      <c r="T589" s="306"/>
      <c r="U589" s="295"/>
      <c r="V589" s="295"/>
      <c r="W589" s="314"/>
    </row>
    <row r="590" spans="3:23" s="294" customFormat="1" ht="12.75" customHeight="1" x14ac:dyDescent="0.2">
      <c r="C590" s="403"/>
      <c r="D590" s="404"/>
      <c r="E590" s="1111" t="str">
        <f>Translations!$B$405</f>
        <v>For the specific purpose of the NIMs data collection, this section should cover all data provided in section G.(e) in the "baseline data collection" template.</v>
      </c>
      <c r="F590" s="1112"/>
      <c r="G590" s="1112"/>
      <c r="H590" s="1112"/>
      <c r="I590" s="1112"/>
      <c r="J590" s="1112"/>
      <c r="K590" s="1112"/>
      <c r="L590" s="1112"/>
      <c r="M590" s="1112"/>
      <c r="N590" s="1113"/>
      <c r="O590" s="22"/>
      <c r="P590" s="301"/>
      <c r="Q590" s="295"/>
      <c r="R590" s="295"/>
      <c r="S590" s="295"/>
      <c r="T590" s="295"/>
      <c r="U590" s="295"/>
      <c r="V590" s="295"/>
      <c r="W590" s="314"/>
    </row>
    <row r="591" spans="3:23" s="294" customFormat="1" ht="12.75" customHeight="1" x14ac:dyDescent="0.2">
      <c r="C591" s="403"/>
      <c r="D591" s="407" t="s">
        <v>152</v>
      </c>
      <c r="E591" s="1047" t="str">
        <f>Translations!$B$409</f>
        <v>Are further measurable heat flows relevant for this sub-installation?</v>
      </c>
      <c r="F591" s="1047"/>
      <c r="G591" s="1047"/>
      <c r="H591" s="1047"/>
      <c r="I591" s="1047"/>
      <c r="J591" s="1047"/>
      <c r="K591" s="1047"/>
      <c r="L591" s="1047"/>
      <c r="M591" s="1048"/>
      <c r="N591" s="1048"/>
      <c r="O591" s="22"/>
      <c r="P591" s="301"/>
      <c r="Q591" s="295"/>
      <c r="R591" s="295"/>
      <c r="S591" s="295"/>
      <c r="T591" s="295"/>
      <c r="U591" s="295"/>
      <c r="V591" s="295"/>
      <c r="W591" s="314"/>
    </row>
    <row r="592" spans="3:23" s="294" customFormat="1" ht="12.75" customHeight="1" x14ac:dyDescent="0.2">
      <c r="C592" s="403"/>
      <c r="D592" s="407"/>
      <c r="E592" s="404"/>
      <c r="F592" s="404"/>
      <c r="G592" s="404"/>
      <c r="H592" s="404"/>
      <c r="I592" s="404"/>
      <c r="J592" s="972" t="str">
        <f>IF(M492=EUConst_NotRelevant,"",IF(AND(M591&lt;&gt;"",M591=FALSE),HYPERLINK("#" &amp; Q592,EUconst_MsgGoOn),""))</f>
        <v/>
      </c>
      <c r="K592" s="973"/>
      <c r="L592" s="973"/>
      <c r="M592" s="973"/>
      <c r="N592" s="974"/>
      <c r="O592" s="22"/>
      <c r="P592" s="26" t="s">
        <v>481</v>
      </c>
      <c r="Q592" s="477" t="str">
        <f>Q493</f>
        <v>#JUMP_G5</v>
      </c>
      <c r="R592" s="295"/>
      <c r="S592" s="295"/>
      <c r="T592" s="295"/>
      <c r="U592" s="295"/>
      <c r="V592" s="295"/>
      <c r="W592" s="314"/>
    </row>
    <row r="593" spans="1:23" ht="5.0999999999999996" customHeight="1" x14ac:dyDescent="0.2">
      <c r="C593" s="403"/>
      <c r="D593" s="407"/>
      <c r="E593" s="407"/>
      <c r="F593" s="407"/>
      <c r="G593" s="407"/>
      <c r="H593" s="407"/>
      <c r="I593" s="407"/>
      <c r="J593" s="407"/>
      <c r="K593" s="407"/>
      <c r="L593" s="407"/>
      <c r="M593" s="407"/>
      <c r="N593" s="417"/>
      <c r="O593" s="22"/>
      <c r="P593" s="26"/>
      <c r="Q593" s="295"/>
      <c r="R593" s="295"/>
      <c r="S593" s="295"/>
      <c r="T593" s="295"/>
      <c r="U593" s="295"/>
      <c r="V593" s="295"/>
      <c r="W593" s="314"/>
    </row>
    <row r="594" spans="1:23" ht="12.75" customHeight="1" x14ac:dyDescent="0.2">
      <c r="C594" s="403"/>
      <c r="D594" s="407" t="s">
        <v>153</v>
      </c>
      <c r="E594" s="1047" t="str">
        <f>Translations!$B$249</f>
        <v>Information on the methodology applied</v>
      </c>
      <c r="F594" s="1047"/>
      <c r="G594" s="1047"/>
      <c r="H594" s="1047"/>
      <c r="I594" s="1047"/>
      <c r="J594" s="1047"/>
      <c r="K594" s="1047"/>
      <c r="L594" s="1047"/>
      <c r="M594" s="1047"/>
      <c r="N594" s="1049"/>
      <c r="O594" s="22"/>
      <c r="P594" s="301"/>
      <c r="Q594" s="295"/>
      <c r="R594" s="295"/>
      <c r="S594" s="295"/>
      <c r="T594" s="295"/>
      <c r="U594" s="295"/>
      <c r="V594" s="295"/>
      <c r="W594" s="314"/>
    </row>
    <row r="595" spans="1:23" ht="25.5" customHeight="1" thickBot="1" x14ac:dyDescent="0.25">
      <c r="C595" s="403"/>
      <c r="D595" s="404"/>
      <c r="E595" s="404"/>
      <c r="F595" s="404"/>
      <c r="G595" s="404"/>
      <c r="H595" s="404"/>
      <c r="I595" s="1044" t="str">
        <f>Translations!$B$254</f>
        <v>Data source</v>
      </c>
      <c r="J595" s="1044"/>
      <c r="K595" s="1044" t="str">
        <f>Translations!$B$255</f>
        <v>Other data source (if applicable)</v>
      </c>
      <c r="L595" s="1044"/>
      <c r="M595" s="1044" t="str">
        <f>Translations!$B$255</f>
        <v>Other data source (if applicable)</v>
      </c>
      <c r="N595" s="1044"/>
      <c r="O595" s="22"/>
      <c r="P595" s="301"/>
      <c r="Q595" s="295"/>
      <c r="R595" s="295"/>
      <c r="S595" s="295"/>
      <c r="T595" s="295"/>
      <c r="U595" s="295"/>
      <c r="V595" s="295"/>
      <c r="W595" s="314" t="s">
        <v>457</v>
      </c>
    </row>
    <row r="596" spans="1:23" ht="12.75" customHeight="1" thickBot="1" x14ac:dyDescent="0.25">
      <c r="C596" s="403"/>
      <c r="D596" s="407"/>
      <c r="E596" s="412" t="s">
        <v>908</v>
      </c>
      <c r="F596" s="1030" t="str">
        <f>Translations!$B$422</f>
        <v>Heat exported</v>
      </c>
      <c r="G596" s="1030"/>
      <c r="H596" s="1031"/>
      <c r="I596" s="1032"/>
      <c r="J596" s="1033"/>
      <c r="K596" s="1034"/>
      <c r="L596" s="1035"/>
      <c r="M596" s="1034"/>
      <c r="N596" s="1036"/>
      <c r="O596" s="22"/>
      <c r="P596" s="295"/>
      <c r="Q596" s="295"/>
      <c r="R596" s="295"/>
      <c r="S596" s="295"/>
      <c r="T596" s="295"/>
      <c r="U596" s="295"/>
      <c r="V596" s="476" t="b">
        <f>OR(AND(M591&lt;&gt;"",M591=FALSE))</f>
        <v>0</v>
      </c>
      <c r="W596" s="470" t="b">
        <f>OR(AND(M591&lt;&gt;"",M591=FALSE),AND(H596&lt;&gt;"",H596=FALSE))</f>
        <v>0</v>
      </c>
    </row>
    <row r="597" spans="1:23" ht="12.75" customHeight="1" x14ac:dyDescent="0.2">
      <c r="C597" s="403"/>
      <c r="D597" s="407"/>
      <c r="E597" s="412" t="s">
        <v>909</v>
      </c>
      <c r="F597" s="1019" t="str">
        <f>Translations!$B$274</f>
        <v>Net measurable heat flows</v>
      </c>
      <c r="G597" s="1019"/>
      <c r="H597" s="1020"/>
      <c r="I597" s="1021"/>
      <c r="J597" s="1097"/>
      <c r="K597" s="1023"/>
      <c r="L597" s="1025"/>
      <c r="M597" s="1023"/>
      <c r="N597" s="1025"/>
      <c r="O597" s="22"/>
      <c r="P597" s="295"/>
      <c r="Q597" s="295"/>
      <c r="R597" s="295"/>
      <c r="S597" s="295"/>
      <c r="T597" s="295"/>
      <c r="U597" s="295"/>
      <c r="V597" s="295"/>
      <c r="W597" s="471" t="b">
        <f>W596</f>
        <v>0</v>
      </c>
    </row>
    <row r="598" spans="1:23" ht="5.0999999999999996" customHeight="1" x14ac:dyDescent="0.2">
      <c r="C598" s="403"/>
      <c r="D598" s="407"/>
      <c r="E598" s="404"/>
      <c r="F598" s="404"/>
      <c r="G598" s="404"/>
      <c r="H598" s="404"/>
      <c r="I598" s="404"/>
      <c r="J598" s="404"/>
      <c r="K598" s="404"/>
      <c r="L598" s="404"/>
      <c r="M598" s="404"/>
      <c r="N598" s="405"/>
      <c r="O598" s="22"/>
      <c r="P598" s="301"/>
      <c r="Q598" s="295"/>
      <c r="R598" s="295"/>
      <c r="S598" s="295"/>
      <c r="T598" s="295"/>
      <c r="U598" s="295"/>
      <c r="V598" s="295"/>
      <c r="W598" s="466"/>
    </row>
    <row r="599" spans="1:23" ht="12.75" customHeight="1" x14ac:dyDescent="0.2">
      <c r="C599" s="403"/>
      <c r="D599" s="407"/>
      <c r="E599" s="412" t="s">
        <v>910</v>
      </c>
      <c r="F599" s="1013" t="str">
        <f>Translations!$B$257</f>
        <v>Description of the methodology applied</v>
      </c>
      <c r="G599" s="1013"/>
      <c r="H599" s="1013"/>
      <c r="I599" s="1013"/>
      <c r="J599" s="1013"/>
      <c r="K599" s="1013"/>
      <c r="L599" s="1013"/>
      <c r="M599" s="1013"/>
      <c r="N599" s="1014"/>
      <c r="O599" s="22"/>
      <c r="P599" s="301"/>
      <c r="Q599" s="295"/>
      <c r="R599" s="295"/>
      <c r="S599" s="295"/>
      <c r="T599" s="295"/>
      <c r="U599" s="295"/>
      <c r="V599" s="295"/>
      <c r="W599" s="466"/>
    </row>
    <row r="600" spans="1:23" ht="5.0999999999999996" customHeight="1" x14ac:dyDescent="0.2">
      <c r="C600" s="403"/>
      <c r="D600" s="404"/>
      <c r="E600" s="408"/>
      <c r="F600" s="488"/>
      <c r="G600" s="489"/>
      <c r="H600" s="489"/>
      <c r="I600" s="489"/>
      <c r="J600" s="489"/>
      <c r="K600" s="489"/>
      <c r="L600" s="489"/>
      <c r="M600" s="489"/>
      <c r="N600" s="490"/>
      <c r="O600" s="22"/>
      <c r="P600" s="295"/>
      <c r="Q600" s="295"/>
      <c r="R600" s="295"/>
      <c r="S600" s="295"/>
      <c r="T600" s="295"/>
      <c r="U600" s="295"/>
      <c r="V600" s="295"/>
      <c r="W600" s="466"/>
    </row>
    <row r="601" spans="1:23" ht="12.75" customHeight="1" x14ac:dyDescent="0.2">
      <c r="C601" s="403"/>
      <c r="D601" s="407"/>
      <c r="E601" s="412"/>
      <c r="F601" s="1026" t="str">
        <f>IF(M492=EUConst_Relevant,HYPERLINK("#" &amp; Q601,EUConst_MsgDescription),"")</f>
        <v/>
      </c>
      <c r="G601" s="1004"/>
      <c r="H601" s="1004"/>
      <c r="I601" s="1004"/>
      <c r="J601" s="1004"/>
      <c r="K601" s="1004"/>
      <c r="L601" s="1004"/>
      <c r="M601" s="1004"/>
      <c r="N601" s="1005"/>
      <c r="O601" s="22"/>
      <c r="P601" s="26" t="s">
        <v>481</v>
      </c>
      <c r="Q601" s="477" t="str">
        <f>"#"&amp;ADDRESS(ROW($C$10),COLUMN($C$10))</f>
        <v>#$C$10</v>
      </c>
      <c r="R601" s="295"/>
      <c r="S601" s="295"/>
      <c r="T601" s="295"/>
      <c r="U601" s="295"/>
      <c r="V601" s="295"/>
      <c r="W601" s="466"/>
    </row>
    <row r="602" spans="1:23" ht="5.0999999999999996" customHeight="1" x14ac:dyDescent="0.2">
      <c r="C602" s="403"/>
      <c r="D602" s="407"/>
      <c r="E602" s="413"/>
      <c r="F602" s="1027"/>
      <c r="G602" s="1027"/>
      <c r="H602" s="1027"/>
      <c r="I602" s="1027"/>
      <c r="J602" s="1027"/>
      <c r="K602" s="1027"/>
      <c r="L602" s="1027"/>
      <c r="M602" s="1027"/>
      <c r="N602" s="1028"/>
      <c r="O602" s="22"/>
      <c r="P602" s="301"/>
      <c r="Q602" s="295"/>
      <c r="R602" s="295"/>
      <c r="S602" s="295"/>
      <c r="T602" s="295"/>
      <c r="U602" s="295"/>
      <c r="V602" s="295"/>
      <c r="W602" s="466"/>
    </row>
    <row r="603" spans="1:23" s="299" customFormat="1" ht="50.1" customHeight="1" x14ac:dyDescent="0.2">
      <c r="A603" s="298"/>
      <c r="B603" s="14"/>
      <c r="C603" s="403"/>
      <c r="D603" s="413"/>
      <c r="E603" s="413"/>
      <c r="F603" s="994"/>
      <c r="G603" s="995"/>
      <c r="H603" s="995"/>
      <c r="I603" s="995"/>
      <c r="J603" s="995"/>
      <c r="K603" s="995"/>
      <c r="L603" s="995"/>
      <c r="M603" s="995"/>
      <c r="N603" s="996"/>
      <c r="O603" s="22"/>
      <c r="P603" s="305"/>
      <c r="Q603" s="306"/>
      <c r="R603" s="306"/>
      <c r="S603" s="295"/>
      <c r="T603" s="295"/>
      <c r="U603" s="306"/>
      <c r="V603" s="306"/>
      <c r="W603" s="472" t="b">
        <f>V596</f>
        <v>0</v>
      </c>
    </row>
    <row r="604" spans="1:23" ht="5.0999999999999996" customHeight="1" x14ac:dyDescent="0.2">
      <c r="C604" s="403"/>
      <c r="D604" s="407"/>
      <c r="E604" s="404"/>
      <c r="F604" s="404"/>
      <c r="G604" s="404"/>
      <c r="H604" s="404"/>
      <c r="I604" s="404"/>
      <c r="J604" s="404"/>
      <c r="K604" s="404"/>
      <c r="L604" s="404"/>
      <c r="M604" s="404"/>
      <c r="N604" s="405"/>
      <c r="O604" s="22"/>
      <c r="P604" s="295"/>
      <c r="Q604" s="295"/>
      <c r="R604" s="295"/>
      <c r="S604" s="295"/>
      <c r="T604" s="295"/>
      <c r="U604" s="295"/>
      <c r="V604" s="295"/>
      <c r="W604" s="466"/>
    </row>
    <row r="605" spans="1:23" ht="12.75" customHeight="1" x14ac:dyDescent="0.2">
      <c r="C605" s="403"/>
      <c r="D605" s="407"/>
      <c r="E605" s="412"/>
      <c r="F605" s="1029" t="str">
        <f>Translations!$B$210</f>
        <v>Reference to external files, if relevant</v>
      </c>
      <c r="G605" s="1029"/>
      <c r="H605" s="1029"/>
      <c r="I605" s="1029"/>
      <c r="J605" s="1029"/>
      <c r="K605" s="934"/>
      <c r="L605" s="934"/>
      <c r="M605" s="934"/>
      <c r="N605" s="934"/>
      <c r="O605" s="22"/>
      <c r="P605" s="295"/>
      <c r="Q605" s="295"/>
      <c r="R605" s="295"/>
      <c r="S605" s="295"/>
      <c r="T605" s="295"/>
      <c r="U605" s="295"/>
      <c r="V605" s="295"/>
      <c r="W605" s="472" t="b">
        <f>W603</f>
        <v>0</v>
      </c>
    </row>
    <row r="606" spans="1:23" ht="5.0999999999999996" customHeight="1" thickBot="1" x14ac:dyDescent="0.25">
      <c r="C606" s="403"/>
      <c r="D606" s="407"/>
      <c r="E606" s="404"/>
      <c r="F606" s="404"/>
      <c r="G606" s="404"/>
      <c r="H606" s="404"/>
      <c r="I606" s="404"/>
      <c r="J606" s="404"/>
      <c r="K606" s="404"/>
      <c r="L606" s="404"/>
      <c r="M606" s="404"/>
      <c r="N606" s="405"/>
      <c r="O606" s="22"/>
      <c r="P606" s="301"/>
      <c r="Q606" s="295"/>
      <c r="R606" s="295"/>
      <c r="S606" s="295"/>
      <c r="T606" s="295"/>
      <c r="U606" s="295"/>
      <c r="V606" s="306"/>
      <c r="W606" s="466"/>
    </row>
    <row r="607" spans="1:23" ht="12.75" customHeight="1" thickBot="1" x14ac:dyDescent="0.25">
      <c r="C607" s="403"/>
      <c r="D607" s="407" t="s">
        <v>153</v>
      </c>
      <c r="E607" s="1011" t="str">
        <f>Translations!$B$258</f>
        <v>The hierarchical order has been followed?</v>
      </c>
      <c r="F607" s="1011"/>
      <c r="G607" s="1011"/>
      <c r="H607" s="1012"/>
      <c r="I607" s="312"/>
      <c r="J607" s="418" t="str">
        <f>Translations!$B$259</f>
        <v xml:space="preserve"> If not, why?</v>
      </c>
      <c r="K607" s="977"/>
      <c r="L607" s="978"/>
      <c r="M607" s="978"/>
      <c r="N607" s="984"/>
      <c r="O607" s="22"/>
      <c r="P607" s="301"/>
      <c r="Q607" s="295"/>
      <c r="R607" s="295"/>
      <c r="S607" s="295"/>
      <c r="T607" s="295"/>
      <c r="U607" s="295"/>
      <c r="V607" s="474" t="b">
        <f>W605</f>
        <v>0</v>
      </c>
      <c r="W607" s="467" t="b">
        <f>OR(W603,AND(I607&lt;&gt;"",I607=TRUE))</f>
        <v>0</v>
      </c>
    </row>
    <row r="608" spans="1:23" ht="5.0999999999999996" customHeight="1" x14ac:dyDescent="0.2">
      <c r="C608" s="403"/>
      <c r="D608" s="404"/>
      <c r="E608" s="491"/>
      <c r="F608" s="491"/>
      <c r="G608" s="491"/>
      <c r="H608" s="491"/>
      <c r="I608" s="491"/>
      <c r="J608" s="491"/>
      <c r="K608" s="491"/>
      <c r="L608" s="491"/>
      <c r="M608" s="491"/>
      <c r="N608" s="492"/>
      <c r="O608" s="22"/>
      <c r="P608" s="301"/>
      <c r="Q608" s="295"/>
      <c r="R608" s="295"/>
      <c r="S608" s="295"/>
      <c r="T608" s="295"/>
      <c r="U608" s="295"/>
      <c r="V608" s="306"/>
      <c r="W608" s="466"/>
    </row>
    <row r="609" spans="1:25" ht="12.75" customHeight="1" x14ac:dyDescent="0.2">
      <c r="C609" s="403"/>
      <c r="D609" s="421"/>
      <c r="E609" s="421"/>
      <c r="F609" s="1013" t="str">
        <f>Translations!$B$264</f>
        <v>Further details on any deviation from the hierarchy</v>
      </c>
      <c r="G609" s="1013"/>
      <c r="H609" s="1013"/>
      <c r="I609" s="1013"/>
      <c r="J609" s="1013"/>
      <c r="K609" s="1013"/>
      <c r="L609" s="1013"/>
      <c r="M609" s="1013"/>
      <c r="N609" s="1014"/>
      <c r="O609" s="22"/>
      <c r="P609" s="301"/>
      <c r="Q609" s="295"/>
      <c r="R609" s="295"/>
      <c r="S609" s="295"/>
      <c r="T609" s="295"/>
      <c r="U609" s="295"/>
      <c r="V609" s="306"/>
      <c r="W609" s="466"/>
    </row>
    <row r="610" spans="1:25" ht="25.5" customHeight="1" x14ac:dyDescent="0.2">
      <c r="C610" s="403"/>
      <c r="D610" s="421"/>
      <c r="E610" s="421"/>
      <c r="F610" s="994"/>
      <c r="G610" s="995"/>
      <c r="H610" s="995"/>
      <c r="I610" s="995"/>
      <c r="J610" s="995"/>
      <c r="K610" s="995"/>
      <c r="L610" s="995"/>
      <c r="M610" s="995"/>
      <c r="N610" s="996"/>
      <c r="O610" s="22"/>
      <c r="P610" s="301"/>
      <c r="Q610" s="295"/>
      <c r="R610" s="295"/>
      <c r="S610" s="295"/>
      <c r="T610" s="295"/>
      <c r="U610" s="295"/>
      <c r="V610" s="306"/>
      <c r="W610" s="472" t="b">
        <f>W607</f>
        <v>0</v>
      </c>
    </row>
    <row r="611" spans="1:25" ht="5.0999999999999996" customHeight="1" x14ac:dyDescent="0.2">
      <c r="C611" s="403"/>
      <c r="D611" s="404"/>
      <c r="E611" s="491"/>
      <c r="F611" s="491"/>
      <c r="G611" s="491"/>
      <c r="H611" s="491"/>
      <c r="I611" s="491"/>
      <c r="J611" s="491"/>
      <c r="K611" s="491"/>
      <c r="L611" s="491"/>
      <c r="M611" s="491"/>
      <c r="N611" s="492"/>
      <c r="O611" s="22"/>
      <c r="P611" s="301"/>
      <c r="Q611" s="295"/>
      <c r="R611" s="295"/>
      <c r="S611" s="295"/>
      <c r="T611" s="295"/>
      <c r="U611" s="295"/>
      <c r="V611" s="306"/>
      <c r="W611" s="466"/>
    </row>
    <row r="612" spans="1:25" ht="12.75" customHeight="1" x14ac:dyDescent="0.2">
      <c r="C612" s="403"/>
      <c r="D612" s="407" t="s">
        <v>154</v>
      </c>
      <c r="E612" s="1047" t="str">
        <f>Translations!$B$363</f>
        <v>Description of the methodology for determination of the relevant attributable emission factors in accordance with sections 10.1.2. and 10.1.3. of Annex VII (FAR).</v>
      </c>
      <c r="F612" s="1047"/>
      <c r="G612" s="1047"/>
      <c r="H612" s="1047"/>
      <c r="I612" s="1047"/>
      <c r="J612" s="1047"/>
      <c r="K612" s="1047"/>
      <c r="L612" s="1047"/>
      <c r="M612" s="1047"/>
      <c r="N612" s="1049"/>
      <c r="O612" s="22"/>
      <c r="P612" s="301"/>
      <c r="Q612" s="295"/>
      <c r="R612" s="295"/>
      <c r="S612" s="295"/>
      <c r="T612" s="295"/>
      <c r="U612" s="295"/>
      <c r="V612" s="306"/>
      <c r="W612" s="466"/>
    </row>
    <row r="613" spans="1:25" ht="5.0999999999999996" customHeight="1" x14ac:dyDescent="0.2">
      <c r="C613" s="403"/>
      <c r="D613" s="404"/>
      <c r="E613" s="408"/>
      <c r="F613" s="488"/>
      <c r="G613" s="489"/>
      <c r="H613" s="489"/>
      <c r="I613" s="489"/>
      <c r="J613" s="489"/>
      <c r="K613" s="489"/>
      <c r="L613" s="489"/>
      <c r="M613" s="489"/>
      <c r="N613" s="490"/>
      <c r="O613" s="22"/>
      <c r="P613" s="295"/>
      <c r="Q613" s="295"/>
      <c r="R613" s="295"/>
      <c r="S613" s="295"/>
      <c r="T613" s="295"/>
      <c r="U613" s="295"/>
      <c r="V613" s="295"/>
      <c r="W613" s="466"/>
    </row>
    <row r="614" spans="1:25" ht="12.75" customHeight="1" x14ac:dyDescent="0.2">
      <c r="C614" s="403"/>
      <c r="D614" s="407"/>
      <c r="E614" s="412"/>
      <c r="F614" s="1026" t="str">
        <f>IF(M492=EUConst_Relevant,HYPERLINK("#" &amp; Q614,EUConst_MsgDescription),"")</f>
        <v/>
      </c>
      <c r="G614" s="1004"/>
      <c r="H614" s="1004"/>
      <c r="I614" s="1004"/>
      <c r="J614" s="1004"/>
      <c r="K614" s="1004"/>
      <c r="L614" s="1004"/>
      <c r="M614" s="1004"/>
      <c r="N614" s="1005"/>
      <c r="O614" s="22"/>
      <c r="P614" s="26" t="s">
        <v>481</v>
      </c>
      <c r="Q614" s="477" t="str">
        <f>"#"&amp;ADDRESS(ROW($C$10),COLUMN($C$10))</f>
        <v>#$C$10</v>
      </c>
      <c r="R614" s="295"/>
      <c r="S614" s="295"/>
      <c r="T614" s="295"/>
      <c r="U614" s="295"/>
      <c r="V614" s="295"/>
      <c r="W614" s="466"/>
    </row>
    <row r="615" spans="1:25" ht="5.0999999999999996" customHeight="1" x14ac:dyDescent="0.2">
      <c r="C615" s="403"/>
      <c r="D615" s="407"/>
      <c r="E615" s="413"/>
      <c r="F615" s="1027"/>
      <c r="G615" s="1027"/>
      <c r="H615" s="1027"/>
      <c r="I615" s="1027"/>
      <c r="J615" s="1027"/>
      <c r="K615" s="1027"/>
      <c r="L615" s="1027"/>
      <c r="M615" s="1027"/>
      <c r="N615" s="1028"/>
      <c r="O615" s="22"/>
      <c r="P615" s="301"/>
      <c r="Q615" s="295"/>
      <c r="R615" s="295"/>
      <c r="S615" s="295"/>
      <c r="T615" s="295"/>
      <c r="U615" s="295"/>
      <c r="V615" s="295"/>
      <c r="W615" s="466"/>
    </row>
    <row r="616" spans="1:25" s="299" customFormat="1" ht="50.1" customHeight="1" x14ac:dyDescent="0.2">
      <c r="A616" s="298"/>
      <c r="B616" s="14"/>
      <c r="C616" s="403"/>
      <c r="D616" s="421"/>
      <c r="E616" s="422"/>
      <c r="F616" s="994"/>
      <c r="G616" s="995"/>
      <c r="H616" s="995"/>
      <c r="I616" s="995"/>
      <c r="J616" s="995"/>
      <c r="K616" s="995"/>
      <c r="L616" s="995"/>
      <c r="M616" s="995"/>
      <c r="N616" s="996"/>
      <c r="O616" s="22"/>
      <c r="P616" s="322"/>
      <c r="Q616" s="295"/>
      <c r="R616" s="306"/>
      <c r="S616" s="295"/>
      <c r="T616" s="295"/>
      <c r="U616" s="306"/>
      <c r="V616" s="306"/>
      <c r="W616" s="472" t="b">
        <f>W605</f>
        <v>0</v>
      </c>
    </row>
    <row r="617" spans="1:25" ht="5.0999999999999996" customHeight="1" x14ac:dyDescent="0.2">
      <c r="C617" s="403"/>
      <c r="D617" s="407"/>
      <c r="E617" s="404"/>
      <c r="F617" s="404"/>
      <c r="G617" s="404"/>
      <c r="H617" s="404"/>
      <c r="I617" s="404"/>
      <c r="J617" s="404"/>
      <c r="K617" s="404"/>
      <c r="L617" s="404"/>
      <c r="M617" s="404"/>
      <c r="N617" s="405"/>
      <c r="O617" s="22"/>
      <c r="P617" s="295"/>
      <c r="Q617" s="295"/>
      <c r="R617" s="295"/>
      <c r="S617" s="295"/>
      <c r="T617" s="295"/>
      <c r="U617" s="295"/>
      <c r="V617" s="295"/>
      <c r="W617" s="466"/>
    </row>
    <row r="618" spans="1:25" ht="12.75" customHeight="1" thickBot="1" x14ac:dyDescent="0.25">
      <c r="C618" s="403"/>
      <c r="D618" s="407"/>
      <c r="E618" s="412"/>
      <c r="F618" s="1029" t="str">
        <f>Translations!$B$210</f>
        <v>Reference to external files, if relevant</v>
      </c>
      <c r="G618" s="1029"/>
      <c r="H618" s="1029"/>
      <c r="I618" s="1029"/>
      <c r="J618" s="1029"/>
      <c r="K618" s="934"/>
      <c r="L618" s="934"/>
      <c r="M618" s="934"/>
      <c r="N618" s="934"/>
      <c r="O618" s="22"/>
      <c r="P618" s="295"/>
      <c r="Q618" s="295"/>
      <c r="R618" s="295"/>
      <c r="S618" s="295"/>
      <c r="T618" s="295"/>
      <c r="U618" s="295"/>
      <c r="V618" s="295"/>
      <c r="W618" s="473" t="b">
        <f>W616</f>
        <v>0</v>
      </c>
    </row>
    <row r="619" spans="1:25" s="23" customFormat="1" ht="12.75" x14ac:dyDescent="0.2">
      <c r="A619" s="26"/>
      <c r="B619" s="40"/>
      <c r="C619" s="427"/>
      <c r="D619" s="428"/>
      <c r="E619" s="428"/>
      <c r="F619" s="428"/>
      <c r="G619" s="428"/>
      <c r="H619" s="428"/>
      <c r="I619" s="428"/>
      <c r="J619" s="428"/>
      <c r="K619" s="428"/>
      <c r="L619" s="428"/>
      <c r="M619" s="428"/>
      <c r="N619" s="429"/>
      <c r="O619" s="22"/>
      <c r="P619" s="295"/>
      <c r="Q619" s="295"/>
      <c r="R619" s="295"/>
      <c r="S619" s="27"/>
      <c r="T619" s="26"/>
      <c r="U619" s="26"/>
      <c r="V619" s="26"/>
      <c r="W619" s="288"/>
    </row>
    <row r="620" spans="1:25" s="23" customFormat="1" ht="15" thickBot="1" x14ac:dyDescent="0.25">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3">
      <c r="A621" s="26"/>
      <c r="B621" s="40"/>
      <c r="C621" s="343"/>
      <c r="D621" s="343"/>
      <c r="E621" s="343"/>
      <c r="F621" s="343"/>
      <c r="G621" s="343"/>
      <c r="H621" s="343"/>
      <c r="I621" s="343"/>
      <c r="J621" s="343"/>
      <c r="K621" s="343"/>
      <c r="L621" s="343"/>
      <c r="M621" s="343"/>
      <c r="N621" s="343"/>
      <c r="O621" s="22"/>
      <c r="P621" s="26"/>
      <c r="Q621" s="26"/>
      <c r="R621" s="27"/>
      <c r="S621" s="27"/>
      <c r="T621" s="26"/>
      <c r="U621" s="26"/>
      <c r="V621" s="26"/>
      <c r="W621" s="288"/>
      <c r="X621" s="294"/>
      <c r="Y621" s="294"/>
    </row>
    <row r="622" spans="1:25" s="23" customFormat="1" ht="15" customHeight="1" thickBot="1" x14ac:dyDescent="0.3">
      <c r="A622" s="26"/>
      <c r="B622" s="479"/>
      <c r="C622" s="495">
        <v>5</v>
      </c>
      <c r="D622" s="1141" t="str">
        <f>Translations!$B$386</f>
        <v>Fall-back sub-installation:</v>
      </c>
      <c r="E622" s="1142"/>
      <c r="F622" s="1142"/>
      <c r="G622" s="1142"/>
      <c r="H622" s="1143"/>
      <c r="I622" s="1144" t="str">
        <f>INDEX(EUconst_FallBackListNames,$C622)</f>
        <v>Fuel benchmark sub-installation, non-CL</v>
      </c>
      <c r="J622" s="1145"/>
      <c r="K622" s="1145"/>
      <c r="L622" s="1146"/>
      <c r="M622" s="1147" t="str">
        <f>IF(ISBLANK(INDEX(CNTR_FallBackSubInstRelevant,C622)),"",IF(INDEX(CNTR_FallBackSubInstRelevant,C622),EUConst_Relevant,EUConst_NotRelevant))</f>
        <v/>
      </c>
      <c r="N622" s="1148"/>
      <c r="O622" s="22"/>
      <c r="P622" s="494">
        <f>C622</f>
        <v>5</v>
      </c>
      <c r="Q622" s="295"/>
      <c r="R622" s="295"/>
      <c r="S622" s="295"/>
      <c r="T622" s="295"/>
      <c r="U622" s="27"/>
      <c r="V622" s="381" t="s">
        <v>935</v>
      </c>
      <c r="W622" s="461" t="b">
        <f>AND(CNTR_ExistSubInstEntries,M622=EUConst_NotRelevant)</f>
        <v>0</v>
      </c>
    </row>
    <row r="623" spans="1:25" s="23" customFormat="1" ht="12.75" customHeight="1" thickBot="1" x14ac:dyDescent="0.25">
      <c r="A623" s="26"/>
      <c r="B623" s="40"/>
      <c r="C623" s="340"/>
      <c r="D623" s="341"/>
      <c r="E623" s="341"/>
      <c r="F623" s="341"/>
      <c r="G623" s="341"/>
      <c r="H623" s="342"/>
      <c r="I623" s="1149" t="str">
        <f>IF(M622=EUConst_NotRelevant,HYPERLINK(Q623,EUconst_MsgGoToNextSubInst),IF(M622=EUConst_Relevant,HYPERLINK("",EUconst_MsgEnterThisSection),""))</f>
        <v/>
      </c>
      <c r="J623" s="1150"/>
      <c r="K623" s="1150"/>
      <c r="L623" s="1150"/>
      <c r="M623" s="1151"/>
      <c r="N623" s="1152"/>
      <c r="O623" s="22"/>
      <c r="P623" s="26" t="s">
        <v>481</v>
      </c>
      <c r="Q623" s="477" t="str">
        <f>"#JUMP_G"&amp;P622+1</f>
        <v>#JUMP_G6</v>
      </c>
      <c r="R623" s="26"/>
      <c r="S623" s="26"/>
      <c r="T623" s="26"/>
      <c r="U623" s="27"/>
      <c r="V623" s="27"/>
      <c r="W623" s="464"/>
      <c r="X623" s="294"/>
      <c r="Y623" s="294"/>
    </row>
    <row r="624" spans="1:25" ht="5.0999999999999996" customHeight="1" x14ac:dyDescent="0.2">
      <c r="C624" s="344"/>
      <c r="D624" s="345"/>
      <c r="E624" s="345"/>
      <c r="F624" s="345"/>
      <c r="G624" s="345"/>
      <c r="H624" s="345"/>
      <c r="I624" s="345"/>
      <c r="J624" s="345"/>
      <c r="K624" s="345"/>
      <c r="L624" s="345"/>
      <c r="M624" s="345"/>
      <c r="N624" s="346"/>
      <c r="O624" s="22"/>
      <c r="U624" s="27"/>
      <c r="V624" s="27"/>
      <c r="W624" s="464"/>
    </row>
    <row r="625" spans="3:23" s="294" customFormat="1" ht="15" customHeight="1" x14ac:dyDescent="0.2">
      <c r="C625" s="270"/>
      <c r="D625" s="40"/>
      <c r="E625" s="1158" t="str">
        <f>CONCATENATE(EUconst_MsgSeeFirst," (G.I.1)")</f>
        <v>Detailed instructions for data entries in this tool can be found at the first copy of this tool.  (G.I.1)</v>
      </c>
      <c r="F625" s="1158"/>
      <c r="G625" s="1158"/>
      <c r="H625" s="1158"/>
      <c r="I625" s="1158"/>
      <c r="J625" s="1158"/>
      <c r="K625" s="1158"/>
      <c r="L625" s="1158"/>
      <c r="M625" s="1158"/>
      <c r="N625" s="271"/>
      <c r="O625" s="22"/>
      <c r="P625" s="185"/>
      <c r="Q625" s="185"/>
      <c r="R625" s="185"/>
      <c r="S625" s="185"/>
      <c r="T625" s="185"/>
      <c r="U625" s="27"/>
      <c r="V625" s="27"/>
      <c r="W625" s="464"/>
    </row>
    <row r="626" spans="3:23" s="294" customFormat="1" ht="5.0999999999999996" customHeight="1" x14ac:dyDescent="0.2">
      <c r="C626" s="270"/>
      <c r="D626" s="40"/>
      <c r="E626" s="40"/>
      <c r="F626" s="40"/>
      <c r="G626" s="40"/>
      <c r="H626" s="40"/>
      <c r="I626" s="40"/>
      <c r="J626" s="40"/>
      <c r="K626" s="40"/>
      <c r="L626" s="40"/>
      <c r="M626" s="40"/>
      <c r="N626" s="271"/>
      <c r="O626" s="22"/>
      <c r="P626" s="185"/>
      <c r="Q626" s="185"/>
      <c r="R626" s="185"/>
      <c r="S626" s="185"/>
      <c r="T626" s="185"/>
      <c r="U626" s="27"/>
      <c r="V626" s="27"/>
      <c r="W626" s="464"/>
    </row>
    <row r="627" spans="3:23" s="294" customFormat="1" ht="12.75" customHeight="1" x14ac:dyDescent="0.2">
      <c r="C627" s="270"/>
      <c r="D627" s="24" t="s">
        <v>146</v>
      </c>
      <c r="E627" s="919" t="str">
        <f>Translations!$B$297</f>
        <v>System boundaries of the sub-installation</v>
      </c>
      <c r="F627" s="919"/>
      <c r="G627" s="919"/>
      <c r="H627" s="919"/>
      <c r="I627" s="919"/>
      <c r="J627" s="919"/>
      <c r="K627" s="919"/>
      <c r="L627" s="919"/>
      <c r="M627" s="919"/>
      <c r="N627" s="1087"/>
      <c r="O627" s="22"/>
      <c r="P627" s="295"/>
      <c r="Q627" s="295"/>
      <c r="R627" s="295"/>
      <c r="S627" s="295"/>
      <c r="T627" s="295"/>
      <c r="U627" s="27"/>
      <c r="V627" s="27"/>
      <c r="W627" s="464"/>
    </row>
    <row r="628" spans="3:23" s="294" customFormat="1" ht="5.0999999999999996" customHeight="1" x14ac:dyDescent="0.2">
      <c r="C628" s="270"/>
      <c r="D628" s="40"/>
      <c r="E628" s="40"/>
      <c r="F628" s="40"/>
      <c r="G628" s="40"/>
      <c r="H628" s="40"/>
      <c r="I628" s="40"/>
      <c r="J628" s="40"/>
      <c r="K628" s="40"/>
      <c r="L628" s="40"/>
      <c r="M628" s="40"/>
      <c r="N628" s="271"/>
      <c r="O628" s="22"/>
      <c r="P628" s="295"/>
      <c r="Q628" s="295"/>
      <c r="R628" s="295"/>
      <c r="S628" s="295"/>
      <c r="T628" s="295"/>
      <c r="U628" s="27"/>
      <c r="V628" s="27"/>
      <c r="W628" s="464"/>
    </row>
    <row r="629" spans="3:23" s="294" customFormat="1" ht="12.75" customHeight="1" x14ac:dyDescent="0.2">
      <c r="C629" s="270"/>
      <c r="D629" s="482" t="s">
        <v>152</v>
      </c>
      <c r="E629" s="967" t="str">
        <f>Translations!$B$249</f>
        <v>Information on the methodology applied</v>
      </c>
      <c r="F629" s="967"/>
      <c r="G629" s="967"/>
      <c r="H629" s="967"/>
      <c r="I629" s="967"/>
      <c r="J629" s="967"/>
      <c r="K629" s="967"/>
      <c r="L629" s="967"/>
      <c r="M629" s="967"/>
      <c r="N629" s="1072"/>
      <c r="O629" s="22"/>
      <c r="P629" s="295"/>
      <c r="Q629" s="295"/>
      <c r="R629" s="295"/>
      <c r="S629" s="295"/>
      <c r="T629" s="295"/>
      <c r="U629" s="27"/>
      <c r="V629" s="27"/>
      <c r="W629" s="464"/>
    </row>
    <row r="630" spans="3:23" s="294" customFormat="1" ht="12.75" customHeight="1" x14ac:dyDescent="0.2">
      <c r="C630" s="270"/>
      <c r="D630" s="29"/>
      <c r="E630" s="969" t="str">
        <f>Translations!$B$304</f>
        <v>If this information is already provided in sufficient detail in section C.II, please just include reference here to this section and proceed with the next points below.</v>
      </c>
      <c r="F630" s="969"/>
      <c r="G630" s="969"/>
      <c r="H630" s="969"/>
      <c r="I630" s="969"/>
      <c r="J630" s="969"/>
      <c r="K630" s="969"/>
      <c r="L630" s="969"/>
      <c r="M630" s="969"/>
      <c r="N630" s="1121"/>
      <c r="O630" s="22"/>
      <c r="P630" s="295"/>
      <c r="Q630" s="295"/>
      <c r="R630" s="295"/>
      <c r="S630" s="295"/>
      <c r="T630" s="295"/>
      <c r="U630" s="295"/>
      <c r="V630" s="295"/>
      <c r="W630" s="314"/>
    </row>
    <row r="631" spans="3:23" s="294" customFormat="1" ht="50.1" customHeight="1" x14ac:dyDescent="0.2">
      <c r="C631" s="270"/>
      <c r="D631" s="482"/>
      <c r="E631" s="1104"/>
      <c r="F631" s="1105"/>
      <c r="G631" s="1105"/>
      <c r="H631" s="1105"/>
      <c r="I631" s="1105"/>
      <c r="J631" s="1105"/>
      <c r="K631" s="1105"/>
      <c r="L631" s="1105"/>
      <c r="M631" s="1105"/>
      <c r="N631" s="1106"/>
      <c r="O631" s="22"/>
      <c r="P631" s="295"/>
      <c r="Q631" s="295"/>
      <c r="R631" s="295"/>
      <c r="S631" s="295"/>
      <c r="T631" s="295"/>
      <c r="U631" s="295"/>
      <c r="V631" s="295"/>
      <c r="W631" s="314"/>
    </row>
    <row r="632" spans="3:23" s="294" customFormat="1" ht="5.0999999999999996" customHeight="1" x14ac:dyDescent="0.2">
      <c r="C632" s="270"/>
      <c r="D632" s="482"/>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2">
      <c r="C633" s="270"/>
      <c r="D633" s="482" t="s">
        <v>153</v>
      </c>
      <c r="E633" s="1085" t="str">
        <f>Translations!$B$210</f>
        <v>Reference to external files, if relevant</v>
      </c>
      <c r="F633" s="1085"/>
      <c r="G633" s="1085"/>
      <c r="H633" s="1085"/>
      <c r="I633" s="1085"/>
      <c r="J633" s="1086"/>
      <c r="K633" s="934"/>
      <c r="L633" s="934"/>
      <c r="M633" s="934"/>
      <c r="N633" s="934"/>
      <c r="O633" s="22"/>
      <c r="P633" s="295"/>
      <c r="Q633" s="295"/>
      <c r="R633" s="295"/>
      <c r="S633" s="295"/>
      <c r="T633" s="295"/>
      <c r="U633" s="295"/>
      <c r="V633" s="295"/>
      <c r="W633" s="314"/>
    </row>
    <row r="634" spans="3:23" s="294" customFormat="1" ht="5.0999999999999996" customHeight="1" x14ac:dyDescent="0.2">
      <c r="C634" s="270"/>
      <c r="D634" s="482"/>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2">
      <c r="C635" s="270"/>
      <c r="D635" s="29" t="s">
        <v>154</v>
      </c>
      <c r="E635" s="1085" t="str">
        <f>Translations!$B$305</f>
        <v>Reference to a separate detailed flow diagram, if relevant</v>
      </c>
      <c r="F635" s="1085"/>
      <c r="G635" s="1085"/>
      <c r="H635" s="1085"/>
      <c r="I635" s="1085"/>
      <c r="J635" s="1086"/>
      <c r="K635" s="934"/>
      <c r="L635" s="934"/>
      <c r="M635" s="934"/>
      <c r="N635" s="934"/>
      <c r="O635" s="22"/>
      <c r="P635" s="295"/>
      <c r="Q635" s="295"/>
      <c r="R635" s="295"/>
      <c r="S635" s="295"/>
      <c r="T635" s="295"/>
      <c r="U635" s="295"/>
      <c r="V635" s="295"/>
      <c r="W635" s="314"/>
    </row>
    <row r="636" spans="3:23" s="294" customFormat="1" ht="5.0999999999999996" customHeight="1" x14ac:dyDescent="0.2">
      <c r="C636" s="270"/>
      <c r="D636" s="482"/>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0999999999999996" customHeight="1" x14ac:dyDescent="0.2">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2">
      <c r="C638" s="270"/>
      <c r="D638" s="24" t="s">
        <v>147</v>
      </c>
      <c r="E638" s="919" t="str">
        <f>Translations!$B$388</f>
        <v>Method for the determination of annual activity levels</v>
      </c>
      <c r="F638" s="919"/>
      <c r="G638" s="919"/>
      <c r="H638" s="919"/>
      <c r="I638" s="919"/>
      <c r="J638" s="919"/>
      <c r="K638" s="919"/>
      <c r="L638" s="919"/>
      <c r="M638" s="919"/>
      <c r="N638" s="1087"/>
      <c r="O638" s="22"/>
      <c r="P638" s="301"/>
      <c r="Q638" s="295"/>
      <c r="R638" s="295"/>
      <c r="S638" s="306"/>
      <c r="T638" s="306"/>
      <c r="U638" s="295"/>
      <c r="V638" s="295"/>
      <c r="W638" s="314"/>
    </row>
    <row r="639" spans="3:23" s="294" customFormat="1" ht="12.75" customHeight="1" x14ac:dyDescent="0.2">
      <c r="C639" s="270"/>
      <c r="D639" s="40"/>
      <c r="E639" s="969" t="str">
        <f>Translations!$B$389</f>
        <v>For the specific purpose of the NIMs data collection, this section should cover all data provided in section G.(a) in the "baseline data collection" template.</v>
      </c>
      <c r="F639" s="970"/>
      <c r="G639" s="970"/>
      <c r="H639" s="970"/>
      <c r="I639" s="970"/>
      <c r="J639" s="970"/>
      <c r="K639" s="970"/>
      <c r="L639" s="970"/>
      <c r="M639" s="970"/>
      <c r="N639" s="1120"/>
      <c r="O639" s="22"/>
      <c r="P639" s="301"/>
      <c r="Q639" s="295"/>
      <c r="R639" s="295"/>
      <c r="S639" s="295"/>
      <c r="T639" s="295"/>
      <c r="U639" s="295"/>
      <c r="V639" s="295"/>
      <c r="W639" s="314"/>
    </row>
    <row r="640" spans="3:23" s="294" customFormat="1" ht="5.0999999999999996" customHeight="1" x14ac:dyDescent="0.2">
      <c r="C640" s="270"/>
      <c r="D640" s="482"/>
      <c r="E640" s="482"/>
      <c r="F640" s="482"/>
      <c r="G640" s="482"/>
      <c r="H640" s="482"/>
      <c r="I640" s="482"/>
      <c r="J640" s="482"/>
      <c r="K640" s="482"/>
      <c r="L640" s="482"/>
      <c r="M640" s="482"/>
      <c r="N640" s="483"/>
      <c r="O640" s="22"/>
      <c r="P640" s="26"/>
      <c r="Q640" s="295"/>
      <c r="R640" s="295"/>
      <c r="S640" s="295"/>
      <c r="T640" s="295"/>
      <c r="U640" s="295"/>
      <c r="V640" s="295"/>
      <c r="W640" s="314"/>
    </row>
    <row r="641" spans="1:23" ht="12.75" customHeight="1" x14ac:dyDescent="0.2">
      <c r="C641" s="270"/>
      <c r="D641" s="482" t="s">
        <v>153</v>
      </c>
      <c r="E641" s="967" t="str">
        <f>Translations!$B$249</f>
        <v>Information on the methodology applied</v>
      </c>
      <c r="F641" s="967"/>
      <c r="G641" s="967"/>
      <c r="H641" s="967"/>
      <c r="I641" s="967"/>
      <c r="J641" s="967"/>
      <c r="K641" s="967"/>
      <c r="L641" s="967"/>
      <c r="M641" s="967"/>
      <c r="N641" s="1072"/>
      <c r="O641" s="22"/>
      <c r="P641" s="301"/>
      <c r="Q641" s="295"/>
      <c r="R641" s="295"/>
      <c r="S641" s="295"/>
      <c r="T641" s="295"/>
      <c r="U641" s="295"/>
      <c r="V641" s="295"/>
      <c r="W641" s="314"/>
    </row>
    <row r="642" spans="1:23" ht="25.5" customHeight="1" x14ac:dyDescent="0.2">
      <c r="C642" s="270"/>
      <c r="I642" s="968" t="str">
        <f>Translations!$B$254</f>
        <v>Data source</v>
      </c>
      <c r="J642" s="968"/>
      <c r="K642" s="968" t="str">
        <f>Translations!$B$255</f>
        <v>Other data source (if applicable)</v>
      </c>
      <c r="L642" s="968"/>
      <c r="M642" s="968" t="str">
        <f>Translations!$B$255</f>
        <v>Other data source (if applicable)</v>
      </c>
      <c r="N642" s="968"/>
      <c r="O642" s="22"/>
      <c r="P642" s="301"/>
      <c r="Q642" s="295"/>
      <c r="R642" s="295"/>
      <c r="S642" s="295"/>
      <c r="T642" s="295"/>
      <c r="U642" s="295"/>
      <c r="V642" s="295"/>
      <c r="W642" s="314"/>
    </row>
    <row r="643" spans="1:23" ht="12.75" customHeight="1" x14ac:dyDescent="0.2">
      <c r="C643" s="270"/>
      <c r="D643" s="482"/>
      <c r="E643" s="137" t="s">
        <v>908</v>
      </c>
      <c r="F643" s="975" t="str">
        <f>Translations!$B$231</f>
        <v>Fuel input</v>
      </c>
      <c r="G643" s="975"/>
      <c r="H643" s="976"/>
      <c r="I643" s="977"/>
      <c r="J643" s="984"/>
      <c r="K643" s="979"/>
      <c r="L643" s="981"/>
      <c r="M643" s="979"/>
      <c r="N643" s="981"/>
      <c r="O643" s="22"/>
      <c r="P643" s="295"/>
      <c r="Q643" s="295"/>
      <c r="R643" s="295"/>
      <c r="S643" s="295"/>
      <c r="T643" s="295"/>
      <c r="U643" s="295"/>
      <c r="V643" s="295"/>
      <c r="W643" s="314"/>
    </row>
    <row r="644" spans="1:23" ht="12.75" customHeight="1" x14ac:dyDescent="0.2">
      <c r="C644" s="270"/>
      <c r="D644" s="482"/>
      <c r="E644" s="137" t="s">
        <v>909</v>
      </c>
      <c r="F644" s="975" t="str">
        <f>Translations!$B$256</f>
        <v>Energy content</v>
      </c>
      <c r="G644" s="975"/>
      <c r="H644" s="976"/>
      <c r="I644" s="977"/>
      <c r="J644" s="984"/>
      <c r="K644" s="979"/>
      <c r="L644" s="981"/>
      <c r="M644" s="979"/>
      <c r="N644" s="981"/>
      <c r="O644" s="22"/>
      <c r="P644" s="295"/>
      <c r="Q644" s="295"/>
      <c r="R644" s="295"/>
      <c r="S644" s="295"/>
      <c r="T644" s="295"/>
      <c r="U644" s="295"/>
      <c r="V644" s="295"/>
      <c r="W644" s="314"/>
    </row>
    <row r="645" spans="1:23" ht="5.0999999999999996" customHeight="1" x14ac:dyDescent="0.2">
      <c r="C645" s="270"/>
      <c r="D645" s="482"/>
      <c r="N645" s="271"/>
      <c r="O645" s="22"/>
      <c r="P645" s="301"/>
      <c r="Q645" s="295"/>
      <c r="R645" s="295"/>
      <c r="S645" s="295"/>
      <c r="T645" s="295"/>
      <c r="U645" s="295"/>
      <c r="V645" s="295"/>
      <c r="W645" s="314"/>
    </row>
    <row r="646" spans="1:23" ht="12.75" customHeight="1" x14ac:dyDescent="0.2">
      <c r="C646" s="270"/>
      <c r="D646" s="482"/>
      <c r="E646" s="137" t="s">
        <v>910</v>
      </c>
      <c r="F646" s="993" t="str">
        <f>Translations!$B$257</f>
        <v>Description of the methodology applied</v>
      </c>
      <c r="G646" s="993"/>
      <c r="H646" s="993"/>
      <c r="I646" s="993"/>
      <c r="J646" s="993"/>
      <c r="K646" s="993"/>
      <c r="L646" s="993"/>
      <c r="M646" s="993"/>
      <c r="N646" s="1071"/>
      <c r="O646" s="22"/>
      <c r="P646" s="301"/>
      <c r="Q646" s="295"/>
      <c r="R646" s="295"/>
      <c r="S646" s="295"/>
      <c r="T646" s="295"/>
      <c r="U646" s="295"/>
      <c r="V646" s="295"/>
      <c r="W646" s="314"/>
    </row>
    <row r="647" spans="1:23" ht="5.0999999999999996" customHeight="1" x14ac:dyDescent="0.2">
      <c r="C647" s="270"/>
      <c r="E647" s="272"/>
      <c r="F647" s="484"/>
      <c r="G647" s="485"/>
      <c r="H647" s="485"/>
      <c r="I647" s="485"/>
      <c r="J647" s="485"/>
      <c r="K647" s="485"/>
      <c r="L647" s="485"/>
      <c r="M647" s="485"/>
      <c r="N647" s="487"/>
      <c r="O647" s="22"/>
      <c r="P647" s="295"/>
      <c r="Q647" s="295"/>
      <c r="R647" s="295"/>
      <c r="S647" s="295"/>
      <c r="T647" s="295"/>
      <c r="U647" s="295"/>
      <c r="V647" s="295"/>
      <c r="W647" s="314"/>
    </row>
    <row r="648" spans="1:23" ht="12.75" customHeight="1" x14ac:dyDescent="0.2">
      <c r="C648" s="270"/>
      <c r="E648" s="272"/>
      <c r="F648" s="954" t="str">
        <f>Translations!$B$390</f>
        <v>Please describe in particular any assumptions if the 95% rule in Article 10(3) of the FAR is applied.</v>
      </c>
      <c r="G648" s="966"/>
      <c r="H648" s="966"/>
      <c r="I648" s="966"/>
      <c r="J648" s="966"/>
      <c r="K648" s="966"/>
      <c r="L648" s="966"/>
      <c r="M648" s="966"/>
      <c r="N648" s="1114"/>
      <c r="O648" s="22"/>
      <c r="P648" s="295"/>
      <c r="Q648" s="295"/>
      <c r="R648" s="295"/>
      <c r="S648" s="295"/>
      <c r="T648" s="295"/>
      <c r="U648" s="295"/>
      <c r="V648" s="295"/>
      <c r="W648" s="314"/>
    </row>
    <row r="649" spans="1:23" ht="5.0999999999999996" customHeight="1" x14ac:dyDescent="0.2">
      <c r="C649" s="270"/>
      <c r="E649" s="272"/>
      <c r="F649" s="484"/>
      <c r="G649" s="485"/>
      <c r="H649" s="485"/>
      <c r="I649" s="485"/>
      <c r="J649" s="485"/>
      <c r="K649" s="485"/>
      <c r="L649" s="485"/>
      <c r="M649" s="485"/>
      <c r="N649" s="487"/>
      <c r="O649" s="22"/>
      <c r="P649" s="295"/>
      <c r="Q649" s="295"/>
      <c r="R649" s="295"/>
      <c r="S649" s="295"/>
      <c r="T649" s="295"/>
      <c r="U649" s="295"/>
      <c r="V649" s="295"/>
      <c r="W649" s="314"/>
    </row>
    <row r="650" spans="1:23" ht="12.75" customHeight="1" x14ac:dyDescent="0.2">
      <c r="C650" s="270"/>
      <c r="D650" s="482"/>
      <c r="E650" s="137"/>
      <c r="F650" s="1026" t="str">
        <f>IF(M622=EUConst_Relevant,HYPERLINK("#" &amp; Q650,EUConst_MsgDescription),"")</f>
        <v/>
      </c>
      <c r="G650" s="1004"/>
      <c r="H650" s="1004"/>
      <c r="I650" s="1004"/>
      <c r="J650" s="1004"/>
      <c r="K650" s="1004"/>
      <c r="L650" s="1004"/>
      <c r="M650" s="1004"/>
      <c r="N650" s="1005"/>
      <c r="O650" s="22"/>
      <c r="P650" s="26" t="s">
        <v>481</v>
      </c>
      <c r="Q650" s="477" t="str">
        <f>"#"&amp;ADDRESS(ROW($C$10),COLUMN($C$10))</f>
        <v>#$C$10</v>
      </c>
      <c r="R650" s="295"/>
      <c r="S650" s="295"/>
      <c r="T650" s="295"/>
      <c r="U650" s="295"/>
      <c r="V650" s="295"/>
      <c r="W650" s="314"/>
    </row>
    <row r="651" spans="1:23" ht="5.0999999999999996" customHeight="1" x14ac:dyDescent="0.2">
      <c r="C651" s="270"/>
      <c r="D651" s="482"/>
      <c r="E651" s="28"/>
      <c r="F651" s="1069"/>
      <c r="G651" s="1069"/>
      <c r="H651" s="1069"/>
      <c r="I651" s="1069"/>
      <c r="J651" s="1069"/>
      <c r="K651" s="1069"/>
      <c r="L651" s="1069"/>
      <c r="M651" s="1069"/>
      <c r="N651" s="1070"/>
      <c r="O651" s="22"/>
      <c r="P651" s="301"/>
      <c r="Q651" s="295"/>
      <c r="R651" s="295"/>
      <c r="S651" s="295"/>
      <c r="T651" s="295"/>
      <c r="U651" s="295"/>
      <c r="V651" s="295"/>
      <c r="W651" s="314"/>
    </row>
    <row r="652" spans="1:23" s="299" customFormat="1" ht="50.1" customHeight="1" x14ac:dyDescent="0.2">
      <c r="A652" s="298"/>
      <c r="B652" s="14"/>
      <c r="C652" s="270"/>
      <c r="D652" s="28"/>
      <c r="E652" s="28"/>
      <c r="F652" s="994"/>
      <c r="G652" s="995"/>
      <c r="H652" s="995"/>
      <c r="I652" s="995"/>
      <c r="J652" s="995"/>
      <c r="K652" s="995"/>
      <c r="L652" s="995"/>
      <c r="M652" s="995"/>
      <c r="N652" s="996"/>
      <c r="O652" s="22"/>
      <c r="P652" s="305"/>
      <c r="Q652" s="306"/>
      <c r="R652" s="306"/>
      <c r="S652" s="295"/>
      <c r="T652" s="295"/>
      <c r="U652" s="295"/>
      <c r="V652" s="295"/>
      <c r="W652" s="314"/>
    </row>
    <row r="653" spans="1:23" ht="5.0999999999999996" customHeight="1" x14ac:dyDescent="0.2">
      <c r="C653" s="270"/>
      <c r="D653" s="482"/>
      <c r="N653" s="271"/>
      <c r="O653" s="22"/>
      <c r="P653" s="295"/>
      <c r="Q653" s="295"/>
      <c r="R653" s="295"/>
      <c r="S653" s="295"/>
      <c r="T653" s="295"/>
      <c r="U653" s="295"/>
      <c r="V653" s="295"/>
      <c r="W653" s="314"/>
    </row>
    <row r="654" spans="1:23" ht="12.75" customHeight="1" x14ac:dyDescent="0.2">
      <c r="C654" s="270"/>
      <c r="D654" s="482"/>
      <c r="E654" s="137" t="s">
        <v>911</v>
      </c>
      <c r="F654" s="998" t="str">
        <f>Translations!$B$210</f>
        <v>Reference to external files, if relevant</v>
      </c>
      <c r="G654" s="998"/>
      <c r="H654" s="998"/>
      <c r="I654" s="998"/>
      <c r="J654" s="998"/>
      <c r="K654" s="934"/>
      <c r="L654" s="934"/>
      <c r="M654" s="934"/>
      <c r="N654" s="934"/>
      <c r="O654" s="22"/>
      <c r="P654" s="295"/>
      <c r="Q654" s="295"/>
      <c r="R654" s="295"/>
      <c r="S654" s="295"/>
      <c r="T654" s="295"/>
      <c r="U654" s="295"/>
      <c r="V654" s="295"/>
      <c r="W654" s="446" t="s">
        <v>457</v>
      </c>
    </row>
    <row r="655" spans="1:23" ht="5.0999999999999996" customHeight="1" thickBot="1" x14ac:dyDescent="0.25">
      <c r="C655" s="270"/>
      <c r="D655" s="482"/>
      <c r="N655" s="271"/>
      <c r="O655" s="22"/>
      <c r="P655" s="301"/>
      <c r="Q655" s="295"/>
      <c r="R655" s="295"/>
      <c r="S655" s="295"/>
      <c r="T655" s="295"/>
      <c r="U655" s="295"/>
      <c r="V655" s="295"/>
      <c r="W655" s="295"/>
    </row>
    <row r="656" spans="1:23" ht="12.75" customHeight="1" x14ac:dyDescent="0.2">
      <c r="C656" s="270"/>
      <c r="D656" s="482" t="s">
        <v>153</v>
      </c>
      <c r="E656" s="982" t="str">
        <f>Translations!$B$258</f>
        <v>The hierarchical order has been followed?</v>
      </c>
      <c r="F656" s="982"/>
      <c r="G656" s="982"/>
      <c r="H656" s="983"/>
      <c r="I656" s="312"/>
      <c r="J656" s="319" t="str">
        <f>Translations!$B$259</f>
        <v xml:space="preserve"> If not, why?</v>
      </c>
      <c r="K656" s="977"/>
      <c r="L656" s="978"/>
      <c r="M656" s="978"/>
      <c r="N656" s="984"/>
      <c r="O656" s="22"/>
      <c r="P656" s="301"/>
      <c r="Q656" s="295"/>
      <c r="R656" s="295"/>
      <c r="S656" s="295"/>
      <c r="T656" s="295"/>
      <c r="U656" s="295"/>
      <c r="V656" s="295"/>
      <c r="W656" s="470" t="b">
        <f>AND(I656&lt;&gt;"",I656=TRUE)</f>
        <v>0</v>
      </c>
    </row>
    <row r="657" spans="3:23" s="294" customFormat="1" ht="5.0999999999999996" customHeight="1" x14ac:dyDescent="0.2">
      <c r="C657" s="270"/>
      <c r="D657" s="40"/>
      <c r="E657" s="486"/>
      <c r="F657" s="486"/>
      <c r="G657" s="486"/>
      <c r="H657" s="486"/>
      <c r="I657" s="486"/>
      <c r="J657" s="486"/>
      <c r="K657" s="486"/>
      <c r="L657" s="486"/>
      <c r="M657" s="486"/>
      <c r="N657" s="397"/>
      <c r="O657" s="22"/>
      <c r="P657" s="301"/>
      <c r="Q657" s="295"/>
      <c r="R657" s="295"/>
      <c r="S657" s="295"/>
      <c r="T657" s="295"/>
      <c r="U657" s="295"/>
      <c r="V657" s="295"/>
      <c r="W657" s="466"/>
    </row>
    <row r="658" spans="3:23" s="294" customFormat="1" ht="12.75" customHeight="1" x14ac:dyDescent="0.2">
      <c r="C658" s="270"/>
      <c r="D658" s="14"/>
      <c r="E658" s="14"/>
      <c r="F658" s="993" t="str">
        <f>Translations!$B$264</f>
        <v>Further details on any deviation from the hierarchy</v>
      </c>
      <c r="G658" s="993"/>
      <c r="H658" s="993"/>
      <c r="I658" s="993"/>
      <c r="J658" s="993"/>
      <c r="K658" s="993"/>
      <c r="L658" s="993"/>
      <c r="M658" s="993"/>
      <c r="N658" s="1071"/>
      <c r="O658" s="22"/>
      <c r="P658" s="301"/>
      <c r="Q658" s="295"/>
      <c r="R658" s="295"/>
      <c r="S658" s="295"/>
      <c r="T658" s="295"/>
      <c r="U658" s="295"/>
      <c r="V658" s="295"/>
      <c r="W658" s="466"/>
    </row>
    <row r="659" spans="3:23" s="294" customFormat="1" ht="25.5" customHeight="1" thickBot="1" x14ac:dyDescent="0.25">
      <c r="C659" s="270"/>
      <c r="D659" s="14"/>
      <c r="E659" s="14"/>
      <c r="F659" s="1073"/>
      <c r="G659" s="1074"/>
      <c r="H659" s="1074"/>
      <c r="I659" s="1074"/>
      <c r="J659" s="1074"/>
      <c r="K659" s="1074"/>
      <c r="L659" s="1074"/>
      <c r="M659" s="1074"/>
      <c r="N659" s="1075"/>
      <c r="O659" s="22"/>
      <c r="P659" s="301"/>
      <c r="Q659" s="295"/>
      <c r="R659" s="295"/>
      <c r="S659" s="295"/>
      <c r="T659" s="295"/>
      <c r="U659" s="295"/>
      <c r="V659" s="295"/>
      <c r="W659" s="321" t="b">
        <f>W656</f>
        <v>0</v>
      </c>
    </row>
    <row r="660" spans="3:23" s="294" customFormat="1" ht="5.0999999999999996" customHeight="1" x14ac:dyDescent="0.2">
      <c r="C660" s="270"/>
      <c r="D660" s="482"/>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2">
      <c r="C661" s="270"/>
      <c r="D661" s="29" t="s">
        <v>154</v>
      </c>
      <c r="E661" s="1076" t="str">
        <f>Translations!$B$316</f>
        <v>Description of the methodology for keeping track of the products produced</v>
      </c>
      <c r="F661" s="1076"/>
      <c r="G661" s="1076"/>
      <c r="H661" s="1076"/>
      <c r="I661" s="1076"/>
      <c r="J661" s="1076"/>
      <c r="K661" s="1076"/>
      <c r="L661" s="1076"/>
      <c r="M661" s="1076"/>
      <c r="N661" s="1077"/>
      <c r="O661" s="22"/>
      <c r="P661" s="295"/>
      <c r="Q661" s="295"/>
      <c r="R661" s="295"/>
      <c r="S661" s="295"/>
      <c r="T661" s="295"/>
      <c r="U661" s="295"/>
      <c r="V661" s="295"/>
      <c r="W661" s="314"/>
    </row>
    <row r="662" spans="3:23" s="294" customFormat="1" ht="5.0999999999999996" customHeight="1" x14ac:dyDescent="0.2">
      <c r="C662" s="270"/>
      <c r="D662" s="40"/>
      <c r="E662" s="272"/>
      <c r="F662" s="484"/>
      <c r="G662" s="485"/>
      <c r="H662" s="485"/>
      <c r="I662" s="485"/>
      <c r="J662" s="485"/>
      <c r="K662" s="485"/>
      <c r="L662" s="485"/>
      <c r="M662" s="485"/>
      <c r="N662" s="487"/>
      <c r="O662" s="22"/>
      <c r="P662" s="295"/>
      <c r="Q662" s="295"/>
      <c r="R662" s="295"/>
      <c r="S662" s="295"/>
      <c r="T662" s="295"/>
      <c r="U662" s="295"/>
      <c r="V662" s="295"/>
      <c r="W662" s="314"/>
    </row>
    <row r="663" spans="3:23" s="294" customFormat="1" ht="12.75" customHeight="1" x14ac:dyDescent="0.2">
      <c r="C663" s="270"/>
      <c r="D663" s="482"/>
      <c r="E663" s="137"/>
      <c r="F663" s="1026" t="str">
        <f>IF(M622=EUConst_Relevant,HYPERLINK("#" &amp; Q663,EUConst_MsgDescription),"")</f>
        <v/>
      </c>
      <c r="G663" s="1004"/>
      <c r="H663" s="1004"/>
      <c r="I663" s="1004"/>
      <c r="J663" s="1004"/>
      <c r="K663" s="1004"/>
      <c r="L663" s="1004"/>
      <c r="M663" s="1004"/>
      <c r="N663" s="1005"/>
      <c r="O663" s="22"/>
      <c r="P663" s="26" t="s">
        <v>481</v>
      </c>
      <c r="Q663" s="477" t="str">
        <f>"#"&amp;ADDRESS(ROW($C$10),COLUMN($C$10))</f>
        <v>#$C$10</v>
      </c>
      <c r="R663" s="295"/>
      <c r="S663" s="295"/>
      <c r="T663" s="295"/>
      <c r="U663" s="295"/>
      <c r="V663" s="295"/>
      <c r="W663" s="314"/>
    </row>
    <row r="664" spans="3:23" s="294" customFormat="1" ht="5.0999999999999996" customHeight="1" x14ac:dyDescent="0.2">
      <c r="C664" s="270"/>
      <c r="D664" s="482"/>
      <c r="E664" s="28"/>
      <c r="F664" s="1069"/>
      <c r="G664" s="1069"/>
      <c r="H664" s="1069"/>
      <c r="I664" s="1069"/>
      <c r="J664" s="1069"/>
      <c r="K664" s="1069"/>
      <c r="L664" s="1069"/>
      <c r="M664" s="1069"/>
      <c r="N664" s="1070"/>
      <c r="O664" s="22"/>
      <c r="P664" s="301"/>
      <c r="Q664" s="295"/>
      <c r="R664" s="295"/>
      <c r="S664" s="295"/>
      <c r="T664" s="295"/>
      <c r="U664" s="295"/>
      <c r="V664" s="295"/>
      <c r="W664" s="314"/>
    </row>
    <row r="665" spans="3:23" s="294" customFormat="1" ht="50.1" customHeight="1" x14ac:dyDescent="0.2">
      <c r="C665" s="270"/>
      <c r="D665" s="482"/>
      <c r="E665" s="317"/>
      <c r="F665" s="977"/>
      <c r="G665" s="978"/>
      <c r="H665" s="978"/>
      <c r="I665" s="978"/>
      <c r="J665" s="978"/>
      <c r="K665" s="978"/>
      <c r="L665" s="978"/>
      <c r="M665" s="978"/>
      <c r="N665" s="984"/>
      <c r="O665" s="22"/>
      <c r="P665" s="295"/>
      <c r="Q665" s="295"/>
      <c r="R665" s="295"/>
      <c r="S665" s="295"/>
      <c r="T665" s="295"/>
      <c r="U665" s="295"/>
      <c r="V665" s="295"/>
      <c r="W665" s="314"/>
    </row>
    <row r="666" spans="3:23" s="294" customFormat="1" ht="5.0999999999999996" customHeight="1" x14ac:dyDescent="0.2">
      <c r="C666" s="447"/>
      <c r="D666" s="449"/>
      <c r="E666" s="454"/>
      <c r="F666" s="493"/>
      <c r="G666" s="493"/>
      <c r="H666" s="493"/>
      <c r="I666" s="493"/>
      <c r="J666" s="493"/>
      <c r="K666" s="493"/>
      <c r="L666" s="493"/>
      <c r="M666" s="493"/>
      <c r="N666" s="456"/>
      <c r="O666" s="22"/>
      <c r="P666" s="301"/>
      <c r="Q666" s="295"/>
      <c r="R666" s="306"/>
      <c r="S666" s="295"/>
      <c r="T666" s="295"/>
      <c r="U666" s="295"/>
      <c r="V666" s="295"/>
      <c r="W666" s="314"/>
    </row>
    <row r="667" spans="3:23" s="294" customFormat="1" ht="12.75" customHeight="1" x14ac:dyDescent="0.2">
      <c r="C667" s="457"/>
      <c r="D667" s="458"/>
      <c r="E667" s="458"/>
      <c r="F667" s="458"/>
      <c r="G667" s="458"/>
      <c r="H667" s="458"/>
      <c r="I667" s="458"/>
      <c r="J667" s="458"/>
      <c r="K667" s="458"/>
      <c r="L667" s="458"/>
      <c r="M667" s="458"/>
      <c r="N667" s="459"/>
      <c r="O667" s="22"/>
      <c r="P667" s="295"/>
      <c r="Q667" s="295"/>
      <c r="R667" s="295"/>
      <c r="S667" s="295"/>
      <c r="T667" s="295"/>
      <c r="U667" s="295"/>
      <c r="V667" s="295"/>
      <c r="W667" s="314"/>
    </row>
    <row r="668" spans="3:23" s="294" customFormat="1" ht="15" customHeight="1" x14ac:dyDescent="0.2">
      <c r="C668" s="403"/>
      <c r="D668" s="1064" t="str">
        <f>Translations!$B$329</f>
        <v>Data required for the determination of the benchmark improvement rate pursuant to Article 10a(2) of the Directive</v>
      </c>
      <c r="E668" s="1065"/>
      <c r="F668" s="1065"/>
      <c r="G668" s="1065"/>
      <c r="H668" s="1065"/>
      <c r="I668" s="1065"/>
      <c r="J668" s="1065"/>
      <c r="K668" s="1065"/>
      <c r="L668" s="1065"/>
      <c r="M668" s="1065"/>
      <c r="N668" s="1066"/>
      <c r="O668" s="22"/>
      <c r="P668" s="295"/>
      <c r="Q668" s="295"/>
      <c r="R668" s="295"/>
      <c r="S668" s="295"/>
      <c r="T668" s="295"/>
      <c r="U668" s="295"/>
      <c r="V668" s="295"/>
      <c r="W668" s="314"/>
    </row>
    <row r="669" spans="3:23" s="294" customFormat="1" ht="5.0999999999999996" customHeight="1" x14ac:dyDescent="0.2">
      <c r="C669" s="403"/>
      <c r="D669" s="404"/>
      <c r="E669" s="404"/>
      <c r="F669" s="404"/>
      <c r="G669" s="404"/>
      <c r="H669" s="404"/>
      <c r="I669" s="404"/>
      <c r="J669" s="404"/>
      <c r="K669" s="404"/>
      <c r="L669" s="404"/>
      <c r="M669" s="404"/>
      <c r="N669" s="405"/>
      <c r="O669" s="22"/>
      <c r="P669" s="295"/>
      <c r="Q669" s="295"/>
      <c r="R669" s="295"/>
      <c r="S669" s="295"/>
      <c r="T669" s="295"/>
      <c r="U669" s="295"/>
      <c r="V669" s="295"/>
      <c r="W669" s="314"/>
    </row>
    <row r="670" spans="3:23" s="294" customFormat="1" ht="12.75" customHeight="1" x14ac:dyDescent="0.2">
      <c r="C670" s="403"/>
      <c r="D670" s="406" t="s">
        <v>148</v>
      </c>
      <c r="E670" s="1067" t="str">
        <f>Translations!$B$330</f>
        <v>Directly attributable emissions</v>
      </c>
      <c r="F670" s="1067"/>
      <c r="G670" s="1067"/>
      <c r="H670" s="1067"/>
      <c r="I670" s="1067"/>
      <c r="J670" s="1067"/>
      <c r="K670" s="1067"/>
      <c r="L670" s="1067"/>
      <c r="M670" s="1067"/>
      <c r="N670" s="1068"/>
      <c r="O670" s="22"/>
      <c r="P670" s="295"/>
      <c r="Q670" s="295"/>
      <c r="R670" s="295"/>
      <c r="S670" s="295"/>
      <c r="T670" s="295"/>
      <c r="U670" s="295"/>
      <c r="V670" s="295"/>
      <c r="W670" s="314"/>
    </row>
    <row r="671" spans="3:23" s="294" customFormat="1" ht="12.75" customHeight="1" x14ac:dyDescent="0.2">
      <c r="C671" s="403"/>
      <c r="D671" s="407"/>
      <c r="E671" s="1111" t="str">
        <f>Translations!$B$394</f>
        <v>For the specific purpose of the NIMs data collection, this section should cover all data provided in section G.(c) in the "baseline data collection" template.</v>
      </c>
      <c r="F671" s="1112"/>
      <c r="G671" s="1112"/>
      <c r="H671" s="1112"/>
      <c r="I671" s="1112"/>
      <c r="J671" s="1112"/>
      <c r="K671" s="1112"/>
      <c r="L671" s="1112"/>
      <c r="M671" s="1112"/>
      <c r="N671" s="1113"/>
      <c r="O671" s="22"/>
      <c r="P671" s="301"/>
      <c r="Q671" s="295"/>
      <c r="R671" s="295"/>
      <c r="S671" s="295"/>
      <c r="T671" s="21"/>
      <c r="U671" s="295"/>
      <c r="V671" s="295"/>
      <c r="W671" s="314"/>
    </row>
    <row r="672" spans="3:23" s="294" customFormat="1" ht="5.0999999999999996" customHeight="1" x14ac:dyDescent="0.2">
      <c r="C672" s="403"/>
      <c r="D672" s="404"/>
      <c r="E672" s="408"/>
      <c r="F672" s="488"/>
      <c r="G672" s="489"/>
      <c r="H672" s="489"/>
      <c r="I672" s="489"/>
      <c r="J672" s="489"/>
      <c r="K672" s="489"/>
      <c r="L672" s="489"/>
      <c r="M672" s="489"/>
      <c r="N672" s="490"/>
      <c r="O672" s="22"/>
      <c r="P672" s="295"/>
      <c r="Q672" s="295"/>
      <c r="R672" s="295"/>
      <c r="S672" s="295"/>
      <c r="T672" s="295"/>
      <c r="U672" s="295"/>
      <c r="V672" s="295"/>
      <c r="W672" s="314"/>
    </row>
    <row r="673" spans="3:23" s="294" customFormat="1" ht="12.75" customHeight="1" x14ac:dyDescent="0.2">
      <c r="C673" s="403"/>
      <c r="D673" s="407"/>
      <c r="E673" s="412"/>
      <c r="F673" s="1026" t="str">
        <f>IF(M622=EUConst_Relevant,HYPERLINK("#" &amp; Q673,EUConst_MsgDescription),"")</f>
        <v/>
      </c>
      <c r="G673" s="1004"/>
      <c r="H673" s="1004"/>
      <c r="I673" s="1004"/>
      <c r="J673" s="1004"/>
      <c r="K673" s="1004"/>
      <c r="L673" s="1004"/>
      <c r="M673" s="1004"/>
      <c r="N673" s="1005"/>
      <c r="O673" s="22"/>
      <c r="P673" s="26" t="s">
        <v>481</v>
      </c>
      <c r="Q673" s="477" t="str">
        <f>"#"&amp;ADDRESS(ROW($C$10),COLUMN($C$10))</f>
        <v>#$C$10</v>
      </c>
      <c r="R673" s="295"/>
      <c r="S673" s="295"/>
      <c r="T673" s="295"/>
      <c r="U673" s="295"/>
      <c r="V673" s="295"/>
      <c r="W673" s="314"/>
    </row>
    <row r="674" spans="3:23" s="294" customFormat="1" ht="5.0999999999999996" customHeight="1" x14ac:dyDescent="0.2">
      <c r="C674" s="403"/>
      <c r="D674" s="407"/>
      <c r="E674" s="413"/>
      <c r="F674" s="1027"/>
      <c r="G674" s="1027"/>
      <c r="H674" s="1027"/>
      <c r="I674" s="1027"/>
      <c r="J674" s="1027"/>
      <c r="K674" s="1027"/>
      <c r="L674" s="1027"/>
      <c r="M674" s="1027"/>
      <c r="N674" s="1028"/>
      <c r="O674" s="22"/>
      <c r="P674" s="301"/>
      <c r="Q674" s="295"/>
      <c r="R674" s="295"/>
      <c r="S674" s="295"/>
      <c r="T674" s="295"/>
      <c r="U674" s="295"/>
      <c r="V674" s="295"/>
      <c r="W674" s="314"/>
    </row>
    <row r="675" spans="3:23" s="294" customFormat="1" ht="50.1" customHeight="1" x14ac:dyDescent="0.2">
      <c r="C675" s="403"/>
      <c r="D675" s="404"/>
      <c r="E675" s="404"/>
      <c r="F675" s="1006"/>
      <c r="G675" s="1007"/>
      <c r="H675" s="1007"/>
      <c r="I675" s="1007"/>
      <c r="J675" s="1007"/>
      <c r="K675" s="1007"/>
      <c r="L675" s="1007"/>
      <c r="M675" s="1007"/>
      <c r="N675" s="1008"/>
      <c r="O675" s="22"/>
      <c r="P675" s="295"/>
      <c r="Q675" s="295"/>
      <c r="R675" s="295"/>
      <c r="S675" s="295"/>
      <c r="T675" s="295"/>
      <c r="U675" s="295"/>
      <c r="V675" s="295"/>
      <c r="W675" s="314"/>
    </row>
    <row r="676" spans="3:23" s="294" customFormat="1" ht="5.0999999999999996" customHeight="1" x14ac:dyDescent="0.2">
      <c r="C676" s="403"/>
      <c r="D676" s="404"/>
      <c r="E676" s="404"/>
      <c r="F676" s="404"/>
      <c r="G676" s="404"/>
      <c r="H676" s="404"/>
      <c r="I676" s="404"/>
      <c r="J676" s="404"/>
      <c r="K676" s="404"/>
      <c r="L676" s="404"/>
      <c r="M676" s="404"/>
      <c r="N676" s="405"/>
      <c r="O676" s="22"/>
      <c r="P676" s="295"/>
      <c r="Q676" s="295"/>
      <c r="R676" s="295"/>
      <c r="S676" s="295"/>
      <c r="T676" s="295"/>
      <c r="U676" s="295"/>
      <c r="V676" s="295"/>
      <c r="W676" s="314"/>
    </row>
    <row r="677" spans="3:23" s="294" customFormat="1" ht="12.75" customHeight="1" x14ac:dyDescent="0.2">
      <c r="C677" s="403"/>
      <c r="D677" s="404"/>
      <c r="E677" s="404"/>
      <c r="F677" s="1029" t="str">
        <f>Translations!$B$210</f>
        <v>Reference to external files, if relevant</v>
      </c>
      <c r="G677" s="1029"/>
      <c r="H677" s="1029"/>
      <c r="I677" s="1029"/>
      <c r="J677" s="1029"/>
      <c r="K677" s="934"/>
      <c r="L677" s="934"/>
      <c r="M677" s="934"/>
      <c r="N677" s="934"/>
      <c r="O677" s="22"/>
      <c r="P677" s="295"/>
      <c r="Q677" s="295"/>
      <c r="R677" s="295"/>
      <c r="S677" s="295"/>
      <c r="T677" s="295"/>
      <c r="U677" s="295"/>
      <c r="V677" s="295"/>
      <c r="W677" s="314"/>
    </row>
    <row r="678" spans="3:23" s="294" customFormat="1" ht="5.0999999999999996" customHeight="1" x14ac:dyDescent="0.2">
      <c r="C678" s="403"/>
      <c r="D678" s="407"/>
      <c r="E678" s="404"/>
      <c r="F678" s="404"/>
      <c r="G678" s="404"/>
      <c r="H678" s="404"/>
      <c r="I678" s="404"/>
      <c r="J678" s="404"/>
      <c r="K678" s="404"/>
      <c r="L678" s="404"/>
      <c r="M678" s="404"/>
      <c r="N678" s="405"/>
      <c r="O678" s="22"/>
      <c r="P678" s="295"/>
      <c r="Q678" s="295"/>
      <c r="R678" s="295"/>
      <c r="S678" s="295"/>
      <c r="T678" s="295"/>
      <c r="U678" s="295"/>
      <c r="V678" s="295"/>
      <c r="W678" s="314"/>
    </row>
    <row r="679" spans="3:23" s="294" customFormat="1" ht="5.0999999999999996" customHeight="1" x14ac:dyDescent="0.2">
      <c r="C679" s="400"/>
      <c r="D679" s="416"/>
      <c r="E679" s="401"/>
      <c r="F679" s="401"/>
      <c r="G679" s="401"/>
      <c r="H679" s="401"/>
      <c r="I679" s="401"/>
      <c r="J679" s="401"/>
      <c r="K679" s="401"/>
      <c r="L679" s="401"/>
      <c r="M679" s="401"/>
      <c r="N679" s="402"/>
      <c r="O679" s="22"/>
      <c r="P679" s="295"/>
      <c r="Q679" s="295"/>
      <c r="R679" s="295"/>
      <c r="S679" s="295"/>
      <c r="T679" s="295"/>
      <c r="U679" s="295"/>
      <c r="V679" s="295"/>
      <c r="W679" s="314"/>
    </row>
    <row r="680" spans="3:23" s="294" customFormat="1" ht="12.75" customHeight="1" x14ac:dyDescent="0.2">
      <c r="C680" s="403"/>
      <c r="D680" s="406" t="s">
        <v>149</v>
      </c>
      <c r="E680" s="1045" t="str">
        <f>Translations!$B$347</f>
        <v>Fuel input to this sub-installation and relevant emission factor</v>
      </c>
      <c r="F680" s="1045"/>
      <c r="G680" s="1045"/>
      <c r="H680" s="1045"/>
      <c r="I680" s="1045"/>
      <c r="J680" s="1045"/>
      <c r="K680" s="1045"/>
      <c r="L680" s="1045"/>
      <c r="M680" s="1045"/>
      <c r="N680" s="1046"/>
      <c r="O680" s="22"/>
      <c r="P680" s="295"/>
      <c r="Q680" s="295"/>
      <c r="R680" s="295"/>
      <c r="S680" s="295"/>
      <c r="T680" s="295"/>
      <c r="U680" s="295"/>
      <c r="V680" s="295"/>
      <c r="W680" s="314"/>
    </row>
    <row r="681" spans="3:23" s="294" customFormat="1" ht="12.75" customHeight="1" x14ac:dyDescent="0.2">
      <c r="C681" s="403"/>
      <c r="D681" s="404"/>
      <c r="E681" s="1111" t="str">
        <f>Translations!$B$399</f>
        <v>For the specific purpose of the NIMs data collection, this section should cover all data provided in section G.(d) in the "baseline data collection" template.</v>
      </c>
      <c r="F681" s="1112"/>
      <c r="G681" s="1112"/>
      <c r="H681" s="1112"/>
      <c r="I681" s="1112"/>
      <c r="J681" s="1112"/>
      <c r="K681" s="1112"/>
      <c r="L681" s="1112"/>
      <c r="M681" s="1112"/>
      <c r="N681" s="1113"/>
      <c r="O681" s="22"/>
      <c r="P681" s="295"/>
      <c r="Q681" s="295"/>
      <c r="R681" s="295"/>
      <c r="S681" s="295"/>
      <c r="T681" s="295"/>
      <c r="U681" s="295"/>
      <c r="V681" s="295"/>
      <c r="W681" s="314"/>
    </row>
    <row r="682" spans="3:23" s="294" customFormat="1" ht="12.75" customHeight="1" x14ac:dyDescent="0.2">
      <c r="C682" s="403"/>
      <c r="D682" s="407" t="s">
        <v>152</v>
      </c>
      <c r="E682" s="1047" t="str">
        <f>Translations!$B$249</f>
        <v>Information on the methodology applied</v>
      </c>
      <c r="F682" s="1047"/>
      <c r="G682" s="1047"/>
      <c r="H682" s="1047"/>
      <c r="I682" s="1047"/>
      <c r="J682" s="1047"/>
      <c r="K682" s="1047"/>
      <c r="L682" s="1047"/>
      <c r="M682" s="1047"/>
      <c r="N682" s="1049"/>
      <c r="O682" s="22"/>
      <c r="P682" s="301"/>
      <c r="Q682" s="295"/>
      <c r="R682" s="295"/>
      <c r="S682" s="295"/>
      <c r="T682" s="295"/>
      <c r="U682" s="295"/>
      <c r="V682" s="295"/>
      <c r="W682" s="314"/>
    </row>
    <row r="683" spans="3:23" s="294" customFormat="1" ht="12.75" customHeight="1" x14ac:dyDescent="0.2">
      <c r="C683" s="403"/>
      <c r="D683" s="407"/>
      <c r="E683" s="1016" t="str">
        <f>Translations!$B$250</f>
        <v>Please select below:</v>
      </c>
      <c r="F683" s="1017"/>
      <c r="G683" s="1017"/>
      <c r="H683" s="1017"/>
      <c r="I683" s="1017"/>
      <c r="J683" s="1017"/>
      <c r="K683" s="1017"/>
      <c r="L683" s="1017"/>
      <c r="M683" s="1017"/>
      <c r="N683" s="1018"/>
      <c r="O683" s="22"/>
      <c r="P683" s="295"/>
      <c r="Q683" s="295"/>
      <c r="R683" s="295"/>
      <c r="S683" s="295"/>
      <c r="T683" s="295"/>
      <c r="U683" s="295"/>
      <c r="V683" s="295"/>
      <c r="W683" s="314"/>
    </row>
    <row r="684" spans="3:23" s="294" customFormat="1" ht="25.5" customHeight="1" x14ac:dyDescent="0.2">
      <c r="C684" s="403"/>
      <c r="D684" s="404"/>
      <c r="E684" s="404"/>
      <c r="F684" s="426"/>
      <c r="G684" s="404"/>
      <c r="H684" s="462" t="str">
        <f>Translations!$B$401</f>
        <v>Relevant?</v>
      </c>
      <c r="I684" s="1044" t="str">
        <f>Translations!$B$254</f>
        <v>Data source</v>
      </c>
      <c r="J684" s="1044"/>
      <c r="K684" s="1044" t="str">
        <f>Translations!$B$255</f>
        <v>Other data source (if applicable)</v>
      </c>
      <c r="L684" s="1044"/>
      <c r="M684" s="1044" t="str">
        <f>Translations!$B$255</f>
        <v>Other data source (if applicable)</v>
      </c>
      <c r="N684" s="1044"/>
      <c r="O684" s="22"/>
      <c r="P684" s="295"/>
      <c r="Q684" s="295"/>
      <c r="R684" s="295"/>
      <c r="S684" s="295"/>
      <c r="T684" s="295"/>
      <c r="U684" s="295"/>
      <c r="V684" s="295"/>
      <c r="W684" s="314"/>
    </row>
    <row r="685" spans="3:23" s="294" customFormat="1" ht="12.75" customHeight="1" x14ac:dyDescent="0.2">
      <c r="C685" s="403"/>
      <c r="D685" s="407"/>
      <c r="E685" s="412" t="s">
        <v>908</v>
      </c>
      <c r="F685" s="1030" t="str">
        <f>Translations!$B$231</f>
        <v>Fuel input</v>
      </c>
      <c r="G685" s="1030"/>
      <c r="H685" s="1031"/>
      <c r="I685" s="1032"/>
      <c r="J685" s="1033"/>
      <c r="K685" s="1034"/>
      <c r="L685" s="1035"/>
      <c r="M685" s="1034"/>
      <c r="N685" s="1036"/>
      <c r="O685" s="22"/>
      <c r="P685" s="295"/>
      <c r="Q685" s="295"/>
      <c r="R685" s="295"/>
      <c r="S685" s="295"/>
      <c r="T685" s="295"/>
      <c r="U685" s="295"/>
      <c r="V685" s="295"/>
      <c r="W685" s="314"/>
    </row>
    <row r="686" spans="3:23" s="294" customFormat="1" ht="12.75" customHeight="1" x14ac:dyDescent="0.2">
      <c r="C686" s="403"/>
      <c r="D686" s="407"/>
      <c r="E686" s="412" t="s">
        <v>909</v>
      </c>
      <c r="F686" s="1037" t="str">
        <f>Translations!$B$402</f>
        <v>Net calorific value</v>
      </c>
      <c r="G686" s="1037"/>
      <c r="H686" s="1038"/>
      <c r="I686" s="1039"/>
      <c r="J686" s="1096"/>
      <c r="K686" s="1041"/>
      <c r="L686" s="1043"/>
      <c r="M686" s="1041"/>
      <c r="N686" s="1043"/>
      <c r="O686" s="22"/>
      <c r="P686" s="295"/>
      <c r="Q686" s="295"/>
      <c r="R686" s="295"/>
      <c r="S686" s="295"/>
      <c r="T686" s="295"/>
      <c r="U686" s="295"/>
      <c r="V686" s="295"/>
      <c r="W686" s="314"/>
    </row>
    <row r="687" spans="3:23" s="294" customFormat="1" ht="12.75" customHeight="1" thickBot="1" x14ac:dyDescent="0.25">
      <c r="C687" s="403"/>
      <c r="D687" s="407"/>
      <c r="E687" s="412" t="s">
        <v>910</v>
      </c>
      <c r="F687" s="1019" t="str">
        <f>Translations!$B$353</f>
        <v>Weighted emission factor</v>
      </c>
      <c r="G687" s="1019"/>
      <c r="H687" s="1020"/>
      <c r="I687" s="1021"/>
      <c r="J687" s="1097"/>
      <c r="K687" s="1023"/>
      <c r="L687" s="1025"/>
      <c r="M687" s="1023"/>
      <c r="N687" s="1025"/>
      <c r="O687" s="22"/>
      <c r="P687" s="295"/>
      <c r="Q687" s="295"/>
      <c r="R687" s="295"/>
      <c r="S687" s="295"/>
      <c r="T687" s="295"/>
      <c r="U687" s="295"/>
      <c r="V687" s="295"/>
      <c r="W687" s="314"/>
    </row>
    <row r="688" spans="3:23" s="294" customFormat="1" ht="12.75" customHeight="1" x14ac:dyDescent="0.2">
      <c r="C688" s="403"/>
      <c r="D688" s="407"/>
      <c r="E688" s="412" t="s">
        <v>911</v>
      </c>
      <c r="F688" s="1030" t="str">
        <f>Translations!$B$403</f>
        <v>Fuel input from waste gases</v>
      </c>
      <c r="G688" s="1031"/>
      <c r="H688" s="1155"/>
      <c r="I688" s="1032"/>
      <c r="J688" s="1154"/>
      <c r="K688" s="1034"/>
      <c r="L688" s="1036"/>
      <c r="M688" s="1034"/>
      <c r="N688" s="1036"/>
      <c r="O688" s="22"/>
      <c r="P688" s="295"/>
      <c r="Q688" s="295"/>
      <c r="R688" s="295"/>
      <c r="S688" s="295"/>
      <c r="T688" s="295"/>
      <c r="U688" s="295"/>
      <c r="V688" s="295"/>
      <c r="W688" s="478" t="b">
        <f>AND(H688&lt;&gt;"",H688=FALSE)</f>
        <v>0</v>
      </c>
    </row>
    <row r="689" spans="3:23" s="294" customFormat="1" ht="12.75" customHeight="1" x14ac:dyDescent="0.2">
      <c r="C689" s="403"/>
      <c r="D689" s="407"/>
      <c r="E689" s="412" t="s">
        <v>912</v>
      </c>
      <c r="F689" s="1037" t="str">
        <f>Translations!$B$402</f>
        <v>Net calorific value</v>
      </c>
      <c r="G689" s="1038"/>
      <c r="H689" s="1156"/>
      <c r="I689" s="1039"/>
      <c r="J689" s="1096"/>
      <c r="K689" s="1041"/>
      <c r="L689" s="1043"/>
      <c r="M689" s="1041"/>
      <c r="N689" s="1043"/>
      <c r="O689" s="22"/>
      <c r="P689" s="295"/>
      <c r="Q689" s="295"/>
      <c r="R689" s="295"/>
      <c r="S689" s="295"/>
      <c r="T689" s="295"/>
      <c r="U689" s="295"/>
      <c r="V689" s="295"/>
      <c r="W689" s="466" t="b">
        <f>W688</f>
        <v>0</v>
      </c>
    </row>
    <row r="690" spans="3:23" s="294" customFormat="1" ht="12.75" customHeight="1" thickBot="1" x14ac:dyDescent="0.25">
      <c r="C690" s="403"/>
      <c r="D690" s="407"/>
      <c r="E690" s="412" t="s">
        <v>913</v>
      </c>
      <c r="F690" s="1019" t="str">
        <f>Translations!$B$375</f>
        <v>Emission factor</v>
      </c>
      <c r="G690" s="1020"/>
      <c r="H690" s="1157"/>
      <c r="I690" s="1021"/>
      <c r="J690" s="1097"/>
      <c r="K690" s="1023"/>
      <c r="L690" s="1025"/>
      <c r="M690" s="1023"/>
      <c r="N690" s="1025"/>
      <c r="O690" s="22"/>
      <c r="P690" s="295"/>
      <c r="Q690" s="295"/>
      <c r="R690" s="295"/>
      <c r="S690" s="295"/>
      <c r="T690" s="295"/>
      <c r="U690" s="295"/>
      <c r="V690" s="295"/>
      <c r="W690" s="475" t="b">
        <f>W689</f>
        <v>0</v>
      </c>
    </row>
    <row r="691" spans="3:23" s="294" customFormat="1" ht="5.0999999999999996" customHeight="1" x14ac:dyDescent="0.2">
      <c r="C691" s="403"/>
      <c r="D691" s="407"/>
      <c r="E691" s="404"/>
      <c r="F691" s="404"/>
      <c r="G691" s="404"/>
      <c r="H691" s="404"/>
      <c r="I691" s="404"/>
      <c r="J691" s="404"/>
      <c r="K691" s="404"/>
      <c r="L691" s="404"/>
      <c r="M691" s="404"/>
      <c r="N691" s="405"/>
      <c r="O691" s="22"/>
      <c r="P691" s="295"/>
      <c r="Q691" s="295"/>
      <c r="R691" s="295"/>
      <c r="S691" s="295"/>
      <c r="T691" s="295"/>
      <c r="U691" s="295"/>
      <c r="V691" s="295"/>
      <c r="W691" s="314"/>
    </row>
    <row r="692" spans="3:23" s="294" customFormat="1" ht="12.75" customHeight="1" x14ac:dyDescent="0.2">
      <c r="C692" s="403"/>
      <c r="D692" s="407"/>
      <c r="E692" s="412" t="s">
        <v>914</v>
      </c>
      <c r="F692" s="1013" t="str">
        <f>Translations!$B$257</f>
        <v>Description of the methodology applied</v>
      </c>
      <c r="G692" s="1013"/>
      <c r="H692" s="1013"/>
      <c r="I692" s="1013"/>
      <c r="J692" s="1013"/>
      <c r="K692" s="1013"/>
      <c r="L692" s="1013"/>
      <c r="M692" s="1013"/>
      <c r="N692" s="1014"/>
      <c r="O692" s="22"/>
      <c r="P692" s="295"/>
      <c r="Q692" s="295"/>
      <c r="R692" s="295"/>
      <c r="S692" s="295"/>
      <c r="T692" s="295"/>
      <c r="U692" s="295"/>
      <c r="V692" s="295"/>
      <c r="W692" s="314"/>
    </row>
    <row r="693" spans="3:23" s="294" customFormat="1" ht="5.0999999999999996" customHeight="1" x14ac:dyDescent="0.2">
      <c r="C693" s="403"/>
      <c r="D693" s="404"/>
      <c r="E693" s="408"/>
      <c r="F693" s="423"/>
      <c r="G693" s="424"/>
      <c r="H693" s="424"/>
      <c r="I693" s="424"/>
      <c r="J693" s="424"/>
      <c r="K693" s="424"/>
      <c r="L693" s="424"/>
      <c r="M693" s="424"/>
      <c r="N693" s="425"/>
      <c r="O693" s="22"/>
      <c r="P693" s="295"/>
      <c r="Q693" s="295"/>
      <c r="R693" s="295"/>
      <c r="S693" s="295"/>
      <c r="T693" s="295"/>
      <c r="U693" s="295"/>
      <c r="V693" s="295"/>
      <c r="W693" s="314"/>
    </row>
    <row r="694" spans="3:23" s="294" customFormat="1" ht="12.75" customHeight="1" x14ac:dyDescent="0.2">
      <c r="C694" s="403"/>
      <c r="D694" s="407"/>
      <c r="E694" s="412"/>
      <c r="F694" s="1026" t="str">
        <f>IF(M622=EUConst_Relevant,HYPERLINK("#" &amp; Q694,EUConst_MsgDescription),"")</f>
        <v/>
      </c>
      <c r="G694" s="1004"/>
      <c r="H694" s="1004"/>
      <c r="I694" s="1004"/>
      <c r="J694" s="1004"/>
      <c r="K694" s="1004"/>
      <c r="L694" s="1004"/>
      <c r="M694" s="1004"/>
      <c r="N694" s="1005"/>
      <c r="O694" s="22"/>
      <c r="P694" s="26" t="s">
        <v>481</v>
      </c>
      <c r="Q694" s="477" t="str">
        <f>"#"&amp;ADDRESS(ROW($C$10),COLUMN($C$10))</f>
        <v>#$C$10</v>
      </c>
      <c r="R694" s="295"/>
      <c r="S694" s="295"/>
      <c r="T694" s="295"/>
      <c r="U694" s="295"/>
      <c r="V694" s="295"/>
      <c r="W694" s="314"/>
    </row>
    <row r="695" spans="3:23" s="294" customFormat="1" ht="5.0999999999999996" customHeight="1" x14ac:dyDescent="0.2">
      <c r="C695" s="403"/>
      <c r="D695" s="407"/>
      <c r="E695" s="413"/>
      <c r="F695" s="1027"/>
      <c r="G695" s="1027"/>
      <c r="H695" s="1027"/>
      <c r="I695" s="1027"/>
      <c r="J695" s="1027"/>
      <c r="K695" s="1027"/>
      <c r="L695" s="1027"/>
      <c r="M695" s="1027"/>
      <c r="N695" s="1028"/>
      <c r="O695" s="22"/>
      <c r="P695" s="301"/>
      <c r="Q695" s="295"/>
      <c r="R695" s="295"/>
      <c r="S695" s="295"/>
      <c r="T695" s="295"/>
      <c r="U695" s="295"/>
      <c r="V695" s="295"/>
      <c r="W695" s="314"/>
    </row>
    <row r="696" spans="3:23" s="294" customFormat="1" ht="50.1" customHeight="1" x14ac:dyDescent="0.2">
      <c r="C696" s="403"/>
      <c r="D696" s="413"/>
      <c r="E696" s="413"/>
      <c r="F696" s="994"/>
      <c r="G696" s="995"/>
      <c r="H696" s="995"/>
      <c r="I696" s="995"/>
      <c r="J696" s="995"/>
      <c r="K696" s="995"/>
      <c r="L696" s="995"/>
      <c r="M696" s="995"/>
      <c r="N696" s="996"/>
      <c r="O696" s="22"/>
      <c r="P696" s="295"/>
      <c r="Q696" s="295"/>
      <c r="R696" s="295"/>
      <c r="S696" s="295"/>
      <c r="T696" s="295"/>
      <c r="U696" s="295"/>
      <c r="V696" s="295"/>
      <c r="W696" s="314"/>
    </row>
    <row r="697" spans="3:23" s="294" customFormat="1" ht="5.0999999999999996" customHeight="1" x14ac:dyDescent="0.2">
      <c r="C697" s="403"/>
      <c r="D697" s="407"/>
      <c r="E697" s="404"/>
      <c r="F697" s="404"/>
      <c r="G697" s="404"/>
      <c r="H697" s="404"/>
      <c r="I697" s="404"/>
      <c r="J697" s="404"/>
      <c r="K697" s="404"/>
      <c r="L697" s="404"/>
      <c r="M697" s="404"/>
      <c r="N697" s="405"/>
      <c r="O697" s="22"/>
      <c r="P697" s="295"/>
      <c r="Q697" s="295"/>
      <c r="R697" s="295"/>
      <c r="S697" s="295"/>
      <c r="T697" s="295"/>
      <c r="U697" s="295"/>
      <c r="V697" s="295"/>
      <c r="W697" s="314"/>
    </row>
    <row r="698" spans="3:23" s="294" customFormat="1" ht="12.75" customHeight="1" x14ac:dyDescent="0.2">
      <c r="C698" s="403"/>
      <c r="D698" s="407"/>
      <c r="E698" s="412"/>
      <c r="F698" s="1029" t="str">
        <f>Translations!$B$210</f>
        <v>Reference to external files, if relevant</v>
      </c>
      <c r="G698" s="1029"/>
      <c r="H698" s="1029"/>
      <c r="I698" s="1029"/>
      <c r="J698" s="1029"/>
      <c r="K698" s="934"/>
      <c r="L698" s="934"/>
      <c r="M698" s="934"/>
      <c r="N698" s="934"/>
      <c r="O698" s="22"/>
      <c r="P698" s="295"/>
      <c r="Q698" s="295"/>
      <c r="R698" s="295"/>
      <c r="S698" s="295"/>
      <c r="T698" s="295"/>
      <c r="U698" s="295"/>
      <c r="V698" s="295"/>
      <c r="W698" s="446" t="s">
        <v>457</v>
      </c>
    </row>
    <row r="699" spans="3:23" s="294" customFormat="1" ht="5.0999999999999996" customHeight="1" thickBot="1" x14ac:dyDescent="0.25">
      <c r="C699" s="403"/>
      <c r="D699" s="407"/>
      <c r="E699" s="404"/>
      <c r="F699" s="404"/>
      <c r="G699" s="404"/>
      <c r="H699" s="404"/>
      <c r="I699" s="404"/>
      <c r="J699" s="404"/>
      <c r="K699" s="404"/>
      <c r="L699" s="404"/>
      <c r="M699" s="404"/>
      <c r="N699" s="405"/>
      <c r="O699" s="22"/>
      <c r="P699" s="301"/>
      <c r="Q699" s="295"/>
      <c r="R699" s="295"/>
      <c r="S699" s="295"/>
      <c r="T699" s="295"/>
      <c r="U699" s="295"/>
      <c r="V699" s="295"/>
      <c r="W699" s="295"/>
    </row>
    <row r="700" spans="3:23" s="294" customFormat="1" ht="12.75" customHeight="1" x14ac:dyDescent="0.2">
      <c r="C700" s="403"/>
      <c r="D700" s="407" t="s">
        <v>153</v>
      </c>
      <c r="E700" s="1011" t="str">
        <f>Translations!$B$258</f>
        <v>The hierarchical order has been followed?</v>
      </c>
      <c r="F700" s="1011"/>
      <c r="G700" s="1011"/>
      <c r="H700" s="1012"/>
      <c r="I700" s="312"/>
      <c r="J700" s="418" t="str">
        <f>Translations!$B$259</f>
        <v xml:space="preserve"> If not, why?</v>
      </c>
      <c r="K700" s="977"/>
      <c r="L700" s="978"/>
      <c r="M700" s="978"/>
      <c r="N700" s="984"/>
      <c r="O700" s="22"/>
      <c r="P700" s="301"/>
      <c r="Q700" s="295"/>
      <c r="R700" s="295"/>
      <c r="S700" s="295"/>
      <c r="T700" s="295"/>
      <c r="U700" s="295"/>
      <c r="V700" s="295"/>
      <c r="W700" s="470" t="b">
        <f>AND(I700&lt;&gt;"",I700=TRUE)</f>
        <v>0</v>
      </c>
    </row>
    <row r="701" spans="3:23" s="294" customFormat="1" ht="5.0999999999999996" customHeight="1" x14ac:dyDescent="0.2">
      <c r="C701" s="403"/>
      <c r="D701" s="404"/>
      <c r="E701" s="491"/>
      <c r="F701" s="491"/>
      <c r="G701" s="491"/>
      <c r="H701" s="491"/>
      <c r="I701" s="491"/>
      <c r="J701" s="491"/>
      <c r="K701" s="491"/>
      <c r="L701" s="491"/>
      <c r="M701" s="491"/>
      <c r="N701" s="492"/>
      <c r="O701" s="22"/>
      <c r="P701" s="301"/>
      <c r="Q701" s="295"/>
      <c r="R701" s="295"/>
      <c r="S701" s="295"/>
      <c r="T701" s="295"/>
      <c r="U701" s="295"/>
      <c r="V701" s="306"/>
      <c r="W701" s="466"/>
    </row>
    <row r="702" spans="3:23" s="294" customFormat="1" ht="12.75" customHeight="1" x14ac:dyDescent="0.2">
      <c r="C702" s="403"/>
      <c r="D702" s="421"/>
      <c r="E702" s="421"/>
      <c r="F702" s="1013" t="str">
        <f>Translations!$B$264</f>
        <v>Further details on any deviation from the hierarchy</v>
      </c>
      <c r="G702" s="1013"/>
      <c r="H702" s="1013"/>
      <c r="I702" s="1013"/>
      <c r="J702" s="1013"/>
      <c r="K702" s="1013"/>
      <c r="L702" s="1013"/>
      <c r="M702" s="1013"/>
      <c r="N702" s="1014"/>
      <c r="O702" s="22"/>
      <c r="P702" s="301"/>
      <c r="Q702" s="295"/>
      <c r="R702" s="295"/>
      <c r="S702" s="295"/>
      <c r="T702" s="295"/>
      <c r="U702" s="295"/>
      <c r="V702" s="306"/>
      <c r="W702" s="466"/>
    </row>
    <row r="703" spans="3:23" s="294" customFormat="1" ht="25.5" customHeight="1" thickBot="1" x14ac:dyDescent="0.25">
      <c r="C703" s="403"/>
      <c r="D703" s="421"/>
      <c r="E703" s="421"/>
      <c r="F703" s="994"/>
      <c r="G703" s="995"/>
      <c r="H703" s="995"/>
      <c r="I703" s="995"/>
      <c r="J703" s="995"/>
      <c r="K703" s="995"/>
      <c r="L703" s="995"/>
      <c r="M703" s="995"/>
      <c r="N703" s="996"/>
      <c r="O703" s="22"/>
      <c r="P703" s="301"/>
      <c r="Q703" s="295"/>
      <c r="R703" s="295"/>
      <c r="S703" s="295"/>
      <c r="T703" s="295"/>
      <c r="U703" s="295"/>
      <c r="V703" s="306"/>
      <c r="W703" s="321" t="b">
        <f>W700</f>
        <v>0</v>
      </c>
    </row>
    <row r="704" spans="3:23" s="294" customFormat="1" ht="5.0999999999999996" customHeight="1" x14ac:dyDescent="0.2">
      <c r="C704" s="403"/>
      <c r="D704" s="407"/>
      <c r="E704" s="404"/>
      <c r="F704" s="404"/>
      <c r="G704" s="404"/>
      <c r="H704" s="404"/>
      <c r="I704" s="404"/>
      <c r="J704" s="404"/>
      <c r="K704" s="404"/>
      <c r="L704" s="404"/>
      <c r="M704" s="404"/>
      <c r="N704" s="405"/>
      <c r="O704" s="22"/>
      <c r="P704" s="295"/>
      <c r="Q704" s="295"/>
      <c r="R704" s="295"/>
      <c r="S704" s="295"/>
      <c r="T704" s="295"/>
      <c r="U704" s="295"/>
      <c r="V704" s="295"/>
      <c r="W704" s="469"/>
    </row>
    <row r="705" spans="1:23" ht="5.0999999999999996" customHeight="1" x14ac:dyDescent="0.2">
      <c r="C705" s="400"/>
      <c r="D705" s="416"/>
      <c r="E705" s="401"/>
      <c r="F705" s="401"/>
      <c r="G705" s="401"/>
      <c r="H705" s="401"/>
      <c r="I705" s="401"/>
      <c r="J705" s="401"/>
      <c r="K705" s="401"/>
      <c r="L705" s="401"/>
      <c r="M705" s="401"/>
      <c r="N705" s="402"/>
      <c r="O705" s="22"/>
      <c r="P705" s="295"/>
      <c r="Q705" s="295"/>
      <c r="R705" s="295"/>
      <c r="S705" s="295"/>
      <c r="T705" s="295"/>
      <c r="U705" s="295"/>
      <c r="V705" s="295"/>
      <c r="W705" s="314"/>
    </row>
    <row r="706" spans="1:23" ht="12.75" customHeight="1" x14ac:dyDescent="0.2">
      <c r="C706" s="403"/>
      <c r="D706" s="406" t="s">
        <v>150</v>
      </c>
      <c r="E706" s="1045" t="str">
        <f>Translations!$B$362</f>
        <v>Measurable heat exported</v>
      </c>
      <c r="F706" s="1045"/>
      <c r="G706" s="1045"/>
      <c r="H706" s="1045"/>
      <c r="I706" s="1045"/>
      <c r="J706" s="1045"/>
      <c r="K706" s="1045"/>
      <c r="L706" s="1045"/>
      <c r="M706" s="1045"/>
      <c r="N706" s="1046"/>
      <c r="O706" s="22"/>
      <c r="P706" s="301"/>
      <c r="Q706" s="295"/>
      <c r="R706" s="295"/>
      <c r="S706" s="306"/>
      <c r="T706" s="306"/>
      <c r="U706" s="295"/>
      <c r="V706" s="295"/>
      <c r="W706" s="314"/>
    </row>
    <row r="707" spans="1:23" ht="12.75" customHeight="1" x14ac:dyDescent="0.2">
      <c r="C707" s="403"/>
      <c r="D707" s="404"/>
      <c r="E707" s="1111" t="str">
        <f>Translations!$B$405</f>
        <v>For the specific purpose of the NIMs data collection, this section should cover all data provided in section G.(e) in the "baseline data collection" template.</v>
      </c>
      <c r="F707" s="1112"/>
      <c r="G707" s="1112"/>
      <c r="H707" s="1112"/>
      <c r="I707" s="1112"/>
      <c r="J707" s="1112"/>
      <c r="K707" s="1112"/>
      <c r="L707" s="1112"/>
      <c r="M707" s="1112"/>
      <c r="N707" s="1113"/>
      <c r="O707" s="22"/>
      <c r="P707" s="301"/>
      <c r="Q707" s="295"/>
      <c r="R707" s="295"/>
      <c r="S707" s="295"/>
      <c r="T707" s="295"/>
      <c r="U707" s="295"/>
      <c r="V707" s="295"/>
      <c r="W707" s="314"/>
    </row>
    <row r="708" spans="1:23" ht="12.75" customHeight="1" x14ac:dyDescent="0.2">
      <c r="C708" s="403"/>
      <c r="D708" s="407" t="s">
        <v>152</v>
      </c>
      <c r="E708" s="1047" t="str">
        <f>Translations!$B$409</f>
        <v>Are further measurable heat flows relevant for this sub-installation?</v>
      </c>
      <c r="F708" s="1047"/>
      <c r="G708" s="1047"/>
      <c r="H708" s="1047"/>
      <c r="I708" s="1047"/>
      <c r="J708" s="1047"/>
      <c r="K708" s="1047"/>
      <c r="L708" s="1047"/>
      <c r="M708" s="1048"/>
      <c r="N708" s="1048"/>
      <c r="O708" s="22"/>
      <c r="P708" s="301"/>
      <c r="Q708" s="295"/>
      <c r="R708" s="295"/>
      <c r="S708" s="295"/>
      <c r="T708" s="295"/>
      <c r="U708" s="295"/>
      <c r="V708" s="295"/>
      <c r="W708" s="314"/>
    </row>
    <row r="709" spans="1:23" ht="12.75" customHeight="1" x14ac:dyDescent="0.2">
      <c r="C709" s="403"/>
      <c r="D709" s="407"/>
      <c r="E709" s="404"/>
      <c r="F709" s="404"/>
      <c r="G709" s="404"/>
      <c r="H709" s="404"/>
      <c r="I709" s="404"/>
      <c r="J709" s="972" t="str">
        <f>IF(M622=EUConst_NotRelevant,"",IF(AND(M708&lt;&gt;"",M708=FALSE),HYPERLINK("#" &amp; Q709,EUconst_MsgGoOn),""))</f>
        <v/>
      </c>
      <c r="K709" s="973"/>
      <c r="L709" s="973"/>
      <c r="M709" s="973"/>
      <c r="N709" s="974"/>
      <c r="O709" s="22"/>
      <c r="P709" s="26" t="s">
        <v>481</v>
      </c>
      <c r="Q709" s="477" t="str">
        <f>Q623</f>
        <v>#JUMP_G6</v>
      </c>
      <c r="R709" s="295"/>
      <c r="S709" s="295"/>
      <c r="T709" s="295"/>
      <c r="U709" s="295"/>
      <c r="V709" s="295"/>
      <c r="W709" s="314"/>
    </row>
    <row r="710" spans="1:23" ht="5.0999999999999996" customHeight="1" x14ac:dyDescent="0.2">
      <c r="C710" s="403"/>
      <c r="D710" s="407"/>
      <c r="E710" s="407"/>
      <c r="F710" s="407"/>
      <c r="G710" s="407"/>
      <c r="H710" s="407"/>
      <c r="I710" s="407"/>
      <c r="J710" s="407"/>
      <c r="K710" s="407"/>
      <c r="L710" s="407"/>
      <c r="M710" s="407"/>
      <c r="N710" s="417"/>
      <c r="O710" s="22"/>
      <c r="P710" s="26"/>
      <c r="Q710" s="295"/>
      <c r="R710" s="295"/>
      <c r="S710" s="295"/>
      <c r="T710" s="295"/>
      <c r="U710" s="295"/>
      <c r="V710" s="295"/>
      <c r="W710" s="314"/>
    </row>
    <row r="711" spans="1:23" ht="12.75" customHeight="1" x14ac:dyDescent="0.2">
      <c r="C711" s="403"/>
      <c r="D711" s="407" t="s">
        <v>153</v>
      </c>
      <c r="E711" s="1047" t="str">
        <f>Translations!$B$249</f>
        <v>Information on the methodology applied</v>
      </c>
      <c r="F711" s="1047"/>
      <c r="G711" s="1047"/>
      <c r="H711" s="1047"/>
      <c r="I711" s="1047"/>
      <c r="J711" s="1047"/>
      <c r="K711" s="1047"/>
      <c r="L711" s="1047"/>
      <c r="M711" s="1047"/>
      <c r="N711" s="1049"/>
      <c r="O711" s="22"/>
      <c r="P711" s="301"/>
      <c r="Q711" s="295"/>
      <c r="R711" s="295"/>
      <c r="S711" s="295"/>
      <c r="T711" s="295"/>
      <c r="U711" s="295"/>
      <c r="V711" s="295"/>
      <c r="W711" s="314"/>
    </row>
    <row r="712" spans="1:23" ht="25.5" customHeight="1" thickBot="1" x14ac:dyDescent="0.25">
      <c r="C712" s="403"/>
      <c r="D712" s="404"/>
      <c r="E712" s="404"/>
      <c r="F712" s="404"/>
      <c r="G712" s="404"/>
      <c r="H712" s="462" t="str">
        <f>Translations!$B$401</f>
        <v>Relevant?</v>
      </c>
      <c r="I712" s="1044" t="str">
        <f>Translations!$B$254</f>
        <v>Data source</v>
      </c>
      <c r="J712" s="1044"/>
      <c r="K712" s="1044" t="str">
        <f>Translations!$B$255</f>
        <v>Other data source (if applicable)</v>
      </c>
      <c r="L712" s="1044"/>
      <c r="M712" s="1044" t="str">
        <f>Translations!$B$255</f>
        <v>Other data source (if applicable)</v>
      </c>
      <c r="N712" s="1044"/>
      <c r="O712" s="22"/>
      <c r="P712" s="301"/>
      <c r="Q712" s="295"/>
      <c r="R712" s="295"/>
      <c r="S712" s="295"/>
      <c r="T712" s="295"/>
      <c r="U712" s="295"/>
      <c r="V712" s="295"/>
      <c r="W712" s="314" t="s">
        <v>457</v>
      </c>
    </row>
    <row r="713" spans="1:23" ht="12.75" customHeight="1" thickBot="1" x14ac:dyDescent="0.25">
      <c r="C713" s="403"/>
      <c r="D713" s="407"/>
      <c r="E713" s="412" t="s">
        <v>908</v>
      </c>
      <c r="F713" s="1030" t="str">
        <f>Translations!$B$422</f>
        <v>Heat exported</v>
      </c>
      <c r="G713" s="1030"/>
      <c r="H713" s="1031"/>
      <c r="I713" s="1032"/>
      <c r="J713" s="1033"/>
      <c r="K713" s="1034"/>
      <c r="L713" s="1035"/>
      <c r="M713" s="1034"/>
      <c r="N713" s="1036"/>
      <c r="O713" s="22"/>
      <c r="P713" s="295"/>
      <c r="Q713" s="295"/>
      <c r="R713" s="295"/>
      <c r="S713" s="295"/>
      <c r="T713" s="295"/>
      <c r="U713" s="295"/>
      <c r="V713" s="476" t="b">
        <f>OR(AND(M708&lt;&gt;"",M708=FALSE))</f>
        <v>0</v>
      </c>
      <c r="W713" s="470" t="b">
        <f>OR(AND(M708&lt;&gt;"",M708=FALSE),AND(H713&lt;&gt;"",H713=FALSE))</f>
        <v>0</v>
      </c>
    </row>
    <row r="714" spans="1:23" ht="12.75" customHeight="1" x14ac:dyDescent="0.2">
      <c r="C714" s="403"/>
      <c r="D714" s="407"/>
      <c r="E714" s="412" t="s">
        <v>909</v>
      </c>
      <c r="F714" s="1019" t="str">
        <f>Translations!$B$274</f>
        <v>Net measurable heat flows</v>
      </c>
      <c r="G714" s="1019"/>
      <c r="H714" s="1020"/>
      <c r="I714" s="1021"/>
      <c r="J714" s="1097"/>
      <c r="K714" s="1023"/>
      <c r="L714" s="1025"/>
      <c r="M714" s="1023"/>
      <c r="N714" s="1025"/>
      <c r="O714" s="22"/>
      <c r="P714" s="295"/>
      <c r="Q714" s="295"/>
      <c r="R714" s="295"/>
      <c r="S714" s="295"/>
      <c r="T714" s="295"/>
      <c r="U714" s="295"/>
      <c r="V714" s="295"/>
      <c r="W714" s="471" t="b">
        <f>W713</f>
        <v>0</v>
      </c>
    </row>
    <row r="715" spans="1:23" ht="5.0999999999999996" customHeight="1" x14ac:dyDescent="0.2">
      <c r="C715" s="403"/>
      <c r="D715" s="407"/>
      <c r="E715" s="404"/>
      <c r="F715" s="404"/>
      <c r="G715" s="404"/>
      <c r="H715" s="404"/>
      <c r="I715" s="404"/>
      <c r="J715" s="404"/>
      <c r="K715" s="404"/>
      <c r="L715" s="404"/>
      <c r="M715" s="404"/>
      <c r="N715" s="405"/>
      <c r="O715" s="22"/>
      <c r="P715" s="301"/>
      <c r="Q715" s="295"/>
      <c r="R715" s="295"/>
      <c r="S715" s="295"/>
      <c r="T715" s="295"/>
      <c r="U715" s="295"/>
      <c r="V715" s="295"/>
      <c r="W715" s="466"/>
    </row>
    <row r="716" spans="1:23" ht="12.75" customHeight="1" x14ac:dyDescent="0.2">
      <c r="C716" s="403"/>
      <c r="D716" s="407"/>
      <c r="E716" s="412" t="s">
        <v>910</v>
      </c>
      <c r="F716" s="1013" t="str">
        <f>Translations!$B$257</f>
        <v>Description of the methodology applied</v>
      </c>
      <c r="G716" s="1013"/>
      <c r="H716" s="1013"/>
      <c r="I716" s="1013"/>
      <c r="J716" s="1013"/>
      <c r="K716" s="1013"/>
      <c r="L716" s="1013"/>
      <c r="M716" s="1013"/>
      <c r="N716" s="1014"/>
      <c r="O716" s="22"/>
      <c r="P716" s="301"/>
      <c r="Q716" s="295"/>
      <c r="R716" s="295"/>
      <c r="S716" s="295"/>
      <c r="T716" s="295"/>
      <c r="U716" s="295"/>
      <c r="V716" s="295"/>
      <c r="W716" s="466"/>
    </row>
    <row r="717" spans="1:23" ht="5.0999999999999996" customHeight="1" x14ac:dyDescent="0.2">
      <c r="C717" s="403"/>
      <c r="D717" s="404"/>
      <c r="E717" s="408"/>
      <c r="F717" s="488"/>
      <c r="G717" s="489"/>
      <c r="H717" s="489"/>
      <c r="I717" s="489"/>
      <c r="J717" s="489"/>
      <c r="K717" s="489"/>
      <c r="L717" s="489"/>
      <c r="M717" s="489"/>
      <c r="N717" s="490"/>
      <c r="O717" s="22"/>
      <c r="P717" s="295"/>
      <c r="Q717" s="295"/>
      <c r="R717" s="295"/>
      <c r="S717" s="295"/>
      <c r="T717" s="295"/>
      <c r="U717" s="295"/>
      <c r="V717" s="295"/>
      <c r="W717" s="466"/>
    </row>
    <row r="718" spans="1:23" ht="12.75" customHeight="1" x14ac:dyDescent="0.2">
      <c r="C718" s="403"/>
      <c r="D718" s="407"/>
      <c r="E718" s="412"/>
      <c r="F718" s="1026" t="str">
        <f>IF(M622=EUConst_Relevant,HYPERLINK("#" &amp; Q718,EUConst_MsgDescription),"")</f>
        <v/>
      </c>
      <c r="G718" s="1004"/>
      <c r="H718" s="1004"/>
      <c r="I718" s="1004"/>
      <c r="J718" s="1004"/>
      <c r="K718" s="1004"/>
      <c r="L718" s="1004"/>
      <c r="M718" s="1004"/>
      <c r="N718" s="1005"/>
      <c r="O718" s="22"/>
      <c r="P718" s="26" t="s">
        <v>481</v>
      </c>
      <c r="Q718" s="477" t="str">
        <f>"#"&amp;ADDRESS(ROW($C$10),COLUMN($C$10))</f>
        <v>#$C$10</v>
      </c>
      <c r="R718" s="295"/>
      <c r="S718" s="295"/>
      <c r="T718" s="295"/>
      <c r="U718" s="295"/>
      <c r="V718" s="295"/>
      <c r="W718" s="466"/>
    </row>
    <row r="719" spans="1:23" ht="5.0999999999999996" customHeight="1" x14ac:dyDescent="0.2">
      <c r="C719" s="403"/>
      <c r="D719" s="407"/>
      <c r="E719" s="413"/>
      <c r="F719" s="1027"/>
      <c r="G719" s="1027"/>
      <c r="H719" s="1027"/>
      <c r="I719" s="1027"/>
      <c r="J719" s="1027"/>
      <c r="K719" s="1027"/>
      <c r="L719" s="1027"/>
      <c r="M719" s="1027"/>
      <c r="N719" s="1028"/>
      <c r="O719" s="22"/>
      <c r="P719" s="301"/>
      <c r="Q719" s="295"/>
      <c r="R719" s="295"/>
      <c r="S719" s="295"/>
      <c r="T719" s="295"/>
      <c r="U719" s="295"/>
      <c r="V719" s="295"/>
      <c r="W719" s="466"/>
    </row>
    <row r="720" spans="1:23" s="299" customFormat="1" ht="50.1" customHeight="1" x14ac:dyDescent="0.2">
      <c r="A720" s="298"/>
      <c r="B720" s="14"/>
      <c r="C720" s="403"/>
      <c r="D720" s="413"/>
      <c r="E720" s="413"/>
      <c r="F720" s="994"/>
      <c r="G720" s="995"/>
      <c r="H720" s="995"/>
      <c r="I720" s="995"/>
      <c r="J720" s="995"/>
      <c r="K720" s="995"/>
      <c r="L720" s="995"/>
      <c r="M720" s="995"/>
      <c r="N720" s="996"/>
      <c r="O720" s="22"/>
      <c r="P720" s="305"/>
      <c r="Q720" s="306"/>
      <c r="R720" s="306"/>
      <c r="S720" s="295"/>
      <c r="T720" s="295"/>
      <c r="U720" s="306"/>
      <c r="V720" s="306"/>
      <c r="W720" s="472" t="b">
        <f>V713</f>
        <v>0</v>
      </c>
    </row>
    <row r="721" spans="1:23" ht="5.0999999999999996" customHeight="1" x14ac:dyDescent="0.2">
      <c r="C721" s="403"/>
      <c r="D721" s="407"/>
      <c r="E721" s="404"/>
      <c r="F721" s="404"/>
      <c r="G721" s="404"/>
      <c r="H721" s="404"/>
      <c r="I721" s="404"/>
      <c r="J721" s="404"/>
      <c r="K721" s="404"/>
      <c r="L721" s="404"/>
      <c r="M721" s="404"/>
      <c r="N721" s="405"/>
      <c r="O721" s="22"/>
      <c r="P721" s="295"/>
      <c r="Q721" s="295"/>
      <c r="R721" s="295"/>
      <c r="S721" s="295"/>
      <c r="T721" s="295"/>
      <c r="U721" s="295"/>
      <c r="V721" s="295"/>
      <c r="W721" s="466"/>
    </row>
    <row r="722" spans="1:23" ht="12.75" customHeight="1" x14ac:dyDescent="0.2">
      <c r="C722" s="403"/>
      <c r="D722" s="407"/>
      <c r="E722" s="412"/>
      <c r="F722" s="1029" t="str">
        <f>Translations!$B$210</f>
        <v>Reference to external files, if relevant</v>
      </c>
      <c r="G722" s="1029"/>
      <c r="H722" s="1029"/>
      <c r="I722" s="1029"/>
      <c r="J722" s="1029"/>
      <c r="K722" s="934"/>
      <c r="L722" s="934"/>
      <c r="M722" s="934"/>
      <c r="N722" s="934"/>
      <c r="O722" s="22"/>
      <c r="P722" s="295"/>
      <c r="Q722" s="295"/>
      <c r="R722" s="295"/>
      <c r="S722" s="295"/>
      <c r="T722" s="295"/>
      <c r="U722" s="295"/>
      <c r="V722" s="295"/>
      <c r="W722" s="472" t="b">
        <f>W720</f>
        <v>0</v>
      </c>
    </row>
    <row r="723" spans="1:23" ht="5.0999999999999996" customHeight="1" thickBot="1" x14ac:dyDescent="0.25">
      <c r="C723" s="403"/>
      <c r="D723" s="407"/>
      <c r="E723" s="404"/>
      <c r="F723" s="404"/>
      <c r="G723" s="404"/>
      <c r="H723" s="404"/>
      <c r="I723" s="404"/>
      <c r="J723" s="404"/>
      <c r="K723" s="404"/>
      <c r="L723" s="404"/>
      <c r="M723" s="404"/>
      <c r="N723" s="405"/>
      <c r="O723" s="22"/>
      <c r="P723" s="301"/>
      <c r="Q723" s="295"/>
      <c r="R723" s="295"/>
      <c r="S723" s="295"/>
      <c r="T723" s="295"/>
      <c r="U723" s="295"/>
      <c r="V723" s="306"/>
      <c r="W723" s="466"/>
    </row>
    <row r="724" spans="1:23" ht="12.75" customHeight="1" thickBot="1" x14ac:dyDescent="0.25">
      <c r="C724" s="403"/>
      <c r="D724" s="407" t="s">
        <v>153</v>
      </c>
      <c r="E724" s="1011" t="str">
        <f>Translations!$B$258</f>
        <v>The hierarchical order has been followed?</v>
      </c>
      <c r="F724" s="1011"/>
      <c r="G724" s="1011"/>
      <c r="H724" s="1012"/>
      <c r="I724" s="312"/>
      <c r="J724" s="418" t="str">
        <f>Translations!$B$259</f>
        <v xml:space="preserve"> If not, why?</v>
      </c>
      <c r="K724" s="977"/>
      <c r="L724" s="978"/>
      <c r="M724" s="978"/>
      <c r="N724" s="984"/>
      <c r="O724" s="22"/>
      <c r="P724" s="301"/>
      <c r="Q724" s="295"/>
      <c r="R724" s="295"/>
      <c r="S724" s="295"/>
      <c r="T724" s="295"/>
      <c r="U724" s="295"/>
      <c r="V724" s="474" t="b">
        <f>W722</f>
        <v>0</v>
      </c>
      <c r="W724" s="467" t="b">
        <f>OR(W720,AND(I724&lt;&gt;"",I724=TRUE))</f>
        <v>0</v>
      </c>
    </row>
    <row r="725" spans="1:23" ht="5.0999999999999996" customHeight="1" x14ac:dyDescent="0.2">
      <c r="C725" s="403"/>
      <c r="D725" s="404"/>
      <c r="E725" s="491"/>
      <c r="F725" s="491"/>
      <c r="G725" s="491"/>
      <c r="H725" s="491"/>
      <c r="I725" s="491"/>
      <c r="J725" s="491"/>
      <c r="K725" s="491"/>
      <c r="L725" s="491"/>
      <c r="M725" s="491"/>
      <c r="N725" s="492"/>
      <c r="O725" s="22"/>
      <c r="P725" s="301"/>
      <c r="Q725" s="295"/>
      <c r="R725" s="295"/>
      <c r="S725" s="295"/>
      <c r="T725" s="295"/>
      <c r="U725" s="295"/>
      <c r="V725" s="306"/>
      <c r="W725" s="466"/>
    </row>
    <row r="726" spans="1:23" ht="12.75" customHeight="1" x14ac:dyDescent="0.2">
      <c r="C726" s="403"/>
      <c r="D726" s="421"/>
      <c r="E726" s="421"/>
      <c r="F726" s="1013" t="str">
        <f>Translations!$B$264</f>
        <v>Further details on any deviation from the hierarchy</v>
      </c>
      <c r="G726" s="1013"/>
      <c r="H726" s="1013"/>
      <c r="I726" s="1013"/>
      <c r="J726" s="1013"/>
      <c r="K726" s="1013"/>
      <c r="L726" s="1013"/>
      <c r="M726" s="1013"/>
      <c r="N726" s="1014"/>
      <c r="O726" s="22"/>
      <c r="P726" s="301"/>
      <c r="Q726" s="295"/>
      <c r="R726" s="295"/>
      <c r="S726" s="295"/>
      <c r="T726" s="295"/>
      <c r="U726" s="295"/>
      <c r="V726" s="306"/>
      <c r="W726" s="466"/>
    </row>
    <row r="727" spans="1:23" ht="25.5" customHeight="1" x14ac:dyDescent="0.2">
      <c r="C727" s="403"/>
      <c r="D727" s="421"/>
      <c r="E727" s="421"/>
      <c r="F727" s="994"/>
      <c r="G727" s="995"/>
      <c r="H727" s="995"/>
      <c r="I727" s="995"/>
      <c r="J727" s="995"/>
      <c r="K727" s="995"/>
      <c r="L727" s="995"/>
      <c r="M727" s="995"/>
      <c r="N727" s="996"/>
      <c r="O727" s="22"/>
      <c r="P727" s="301"/>
      <c r="Q727" s="295"/>
      <c r="R727" s="295"/>
      <c r="S727" s="295"/>
      <c r="T727" s="295"/>
      <c r="U727" s="295"/>
      <c r="V727" s="306"/>
      <c r="W727" s="472" t="b">
        <f>W724</f>
        <v>0</v>
      </c>
    </row>
    <row r="728" spans="1:23" ht="5.0999999999999996" customHeight="1" x14ac:dyDescent="0.2">
      <c r="C728" s="403"/>
      <c r="D728" s="404"/>
      <c r="E728" s="491"/>
      <c r="F728" s="491"/>
      <c r="G728" s="491"/>
      <c r="H728" s="491"/>
      <c r="I728" s="491"/>
      <c r="J728" s="491"/>
      <c r="K728" s="491"/>
      <c r="L728" s="491"/>
      <c r="M728" s="491"/>
      <c r="N728" s="492"/>
      <c r="O728" s="22"/>
      <c r="P728" s="301"/>
      <c r="Q728" s="295"/>
      <c r="R728" s="295"/>
      <c r="S728" s="295"/>
      <c r="T728" s="295"/>
      <c r="U728" s="295"/>
      <c r="V728" s="306"/>
      <c r="W728" s="466"/>
    </row>
    <row r="729" spans="1:23" ht="12.75" customHeight="1" x14ac:dyDescent="0.2">
      <c r="C729" s="403"/>
      <c r="D729" s="407" t="s">
        <v>154</v>
      </c>
      <c r="E729" s="1047" t="str">
        <f>Translations!$B$363</f>
        <v>Description of the methodology for determination of the relevant attributable emission factors in accordance with sections 10.1.2. and 10.1.3. of Annex VII (FAR).</v>
      </c>
      <c r="F729" s="1047"/>
      <c r="G729" s="1047"/>
      <c r="H729" s="1047"/>
      <c r="I729" s="1047"/>
      <c r="J729" s="1047"/>
      <c r="K729" s="1047"/>
      <c r="L729" s="1047"/>
      <c r="M729" s="1047"/>
      <c r="N729" s="1049"/>
      <c r="O729" s="22"/>
      <c r="P729" s="301"/>
      <c r="Q729" s="295"/>
      <c r="R729" s="295"/>
      <c r="S729" s="295"/>
      <c r="T729" s="295"/>
      <c r="U729" s="295"/>
      <c r="V729" s="306"/>
      <c r="W729" s="466"/>
    </row>
    <row r="730" spans="1:23" ht="5.0999999999999996" customHeight="1" x14ac:dyDescent="0.2">
      <c r="C730" s="403"/>
      <c r="D730" s="404"/>
      <c r="E730" s="408"/>
      <c r="F730" s="488"/>
      <c r="G730" s="489"/>
      <c r="H730" s="489"/>
      <c r="I730" s="489"/>
      <c r="J730" s="489"/>
      <c r="K730" s="489"/>
      <c r="L730" s="489"/>
      <c r="M730" s="489"/>
      <c r="N730" s="490"/>
      <c r="O730" s="22"/>
      <c r="P730" s="295"/>
      <c r="Q730" s="295"/>
      <c r="R730" s="295"/>
      <c r="S730" s="295"/>
      <c r="T730" s="295"/>
      <c r="U730" s="295"/>
      <c r="V730" s="295"/>
      <c r="W730" s="466"/>
    </row>
    <row r="731" spans="1:23" ht="12.75" customHeight="1" x14ac:dyDescent="0.2">
      <c r="C731" s="403"/>
      <c r="D731" s="407"/>
      <c r="E731" s="412"/>
      <c r="F731" s="1026" t="str">
        <f>IF(M622=EUConst_Relevant,HYPERLINK("#" &amp; Q731,EUConst_MsgDescription),"")</f>
        <v/>
      </c>
      <c r="G731" s="1004"/>
      <c r="H731" s="1004"/>
      <c r="I731" s="1004"/>
      <c r="J731" s="1004"/>
      <c r="K731" s="1004"/>
      <c r="L731" s="1004"/>
      <c r="M731" s="1004"/>
      <c r="N731" s="1005"/>
      <c r="O731" s="22"/>
      <c r="P731" s="26" t="s">
        <v>481</v>
      </c>
      <c r="Q731" s="477" t="str">
        <f>"#"&amp;ADDRESS(ROW($C$10),COLUMN($C$10))</f>
        <v>#$C$10</v>
      </c>
      <c r="R731" s="295"/>
      <c r="S731" s="295"/>
      <c r="T731" s="295"/>
      <c r="U731" s="295"/>
      <c r="V731" s="295"/>
      <c r="W731" s="466"/>
    </row>
    <row r="732" spans="1:23" ht="5.0999999999999996" customHeight="1" x14ac:dyDescent="0.2">
      <c r="C732" s="403"/>
      <c r="D732" s="407"/>
      <c r="E732" s="413"/>
      <c r="F732" s="1027"/>
      <c r="G732" s="1027"/>
      <c r="H732" s="1027"/>
      <c r="I732" s="1027"/>
      <c r="J732" s="1027"/>
      <c r="K732" s="1027"/>
      <c r="L732" s="1027"/>
      <c r="M732" s="1027"/>
      <c r="N732" s="1028"/>
      <c r="O732" s="22"/>
      <c r="P732" s="301"/>
      <c r="Q732" s="295"/>
      <c r="R732" s="295"/>
      <c r="S732" s="295"/>
      <c r="T732" s="295"/>
      <c r="U732" s="295"/>
      <c r="V732" s="295"/>
      <c r="W732" s="466"/>
    </row>
    <row r="733" spans="1:23" s="299" customFormat="1" ht="50.1" customHeight="1" x14ac:dyDescent="0.2">
      <c r="A733" s="298"/>
      <c r="B733" s="14"/>
      <c r="C733" s="403"/>
      <c r="D733" s="421"/>
      <c r="E733" s="422"/>
      <c r="F733" s="994"/>
      <c r="G733" s="995"/>
      <c r="H733" s="995"/>
      <c r="I733" s="995"/>
      <c r="J733" s="995"/>
      <c r="K733" s="995"/>
      <c r="L733" s="995"/>
      <c r="M733" s="995"/>
      <c r="N733" s="996"/>
      <c r="O733" s="22"/>
      <c r="P733" s="322"/>
      <c r="Q733" s="295"/>
      <c r="R733" s="306"/>
      <c r="S733" s="295"/>
      <c r="T733" s="295"/>
      <c r="U733" s="306"/>
      <c r="V733" s="306"/>
      <c r="W733" s="472" t="b">
        <f>W722</f>
        <v>0</v>
      </c>
    </row>
    <row r="734" spans="1:23" ht="5.0999999999999996" customHeight="1" x14ac:dyDescent="0.2">
      <c r="C734" s="403"/>
      <c r="D734" s="407"/>
      <c r="E734" s="404"/>
      <c r="F734" s="404"/>
      <c r="G734" s="404"/>
      <c r="H734" s="404"/>
      <c r="I734" s="404"/>
      <c r="J734" s="404"/>
      <c r="K734" s="404"/>
      <c r="L734" s="404"/>
      <c r="M734" s="404"/>
      <c r="N734" s="405"/>
      <c r="O734" s="22"/>
      <c r="P734" s="295"/>
      <c r="Q734" s="295"/>
      <c r="R734" s="295"/>
      <c r="S734" s="295"/>
      <c r="T734" s="295"/>
      <c r="U734" s="295"/>
      <c r="V734" s="295"/>
      <c r="W734" s="466"/>
    </row>
    <row r="735" spans="1:23" ht="12.75" customHeight="1" thickBot="1" x14ac:dyDescent="0.25">
      <c r="C735" s="403"/>
      <c r="D735" s="407"/>
      <c r="E735" s="412"/>
      <c r="F735" s="1029" t="str">
        <f>Translations!$B$210</f>
        <v>Reference to external files, if relevant</v>
      </c>
      <c r="G735" s="1029"/>
      <c r="H735" s="1029"/>
      <c r="I735" s="1029"/>
      <c r="J735" s="1029"/>
      <c r="K735" s="934"/>
      <c r="L735" s="934"/>
      <c r="M735" s="934"/>
      <c r="N735" s="934"/>
      <c r="O735" s="22"/>
      <c r="P735" s="295"/>
      <c r="Q735" s="295"/>
      <c r="R735" s="295"/>
      <c r="S735" s="295"/>
      <c r="T735" s="295"/>
      <c r="U735" s="295"/>
      <c r="V735" s="295"/>
      <c r="W735" s="473" t="b">
        <f>W733</f>
        <v>0</v>
      </c>
    </row>
    <row r="736" spans="1:23" s="23" customFormat="1" ht="12.75" x14ac:dyDescent="0.2">
      <c r="A736" s="26"/>
      <c r="B736" s="40"/>
      <c r="C736" s="427"/>
      <c r="D736" s="428"/>
      <c r="E736" s="428"/>
      <c r="F736" s="428"/>
      <c r="G736" s="428"/>
      <c r="H736" s="428"/>
      <c r="I736" s="428"/>
      <c r="J736" s="428"/>
      <c r="K736" s="428"/>
      <c r="L736" s="428"/>
      <c r="M736" s="428"/>
      <c r="N736" s="429"/>
      <c r="O736" s="22"/>
      <c r="P736" s="295"/>
      <c r="Q736" s="295"/>
      <c r="R736" s="295"/>
      <c r="S736" s="27"/>
      <c r="T736" s="26"/>
      <c r="U736" s="26"/>
      <c r="V736" s="26"/>
      <c r="W736" s="288"/>
    </row>
    <row r="737" spans="1:25" s="23" customFormat="1" ht="15" thickBot="1" x14ac:dyDescent="0.25">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3">
      <c r="A738" s="26"/>
      <c r="B738" s="40"/>
      <c r="C738" s="343"/>
      <c r="D738" s="343"/>
      <c r="E738" s="343"/>
      <c r="F738" s="343"/>
      <c r="G738" s="343"/>
      <c r="H738" s="343"/>
      <c r="I738" s="343"/>
      <c r="J738" s="343"/>
      <c r="K738" s="343"/>
      <c r="L738" s="343"/>
      <c r="M738" s="343"/>
      <c r="N738" s="343"/>
      <c r="O738" s="22"/>
      <c r="P738" s="26"/>
      <c r="Q738" s="26"/>
      <c r="R738" s="27"/>
      <c r="S738" s="27"/>
      <c r="T738" s="26"/>
      <c r="U738" s="26"/>
      <c r="V738" s="26"/>
      <c r="W738" s="288"/>
      <c r="X738" s="294"/>
      <c r="Y738" s="294"/>
    </row>
    <row r="739" spans="1:25" s="23" customFormat="1" ht="15" customHeight="1" thickBot="1" x14ac:dyDescent="0.3">
      <c r="A739" s="26"/>
      <c r="B739" s="479"/>
      <c r="C739" s="495">
        <v>6</v>
      </c>
      <c r="D739" s="1141" t="str">
        <f>Translations!$B$386</f>
        <v>Fall-back sub-installation:</v>
      </c>
      <c r="E739" s="1142"/>
      <c r="F739" s="1142"/>
      <c r="G739" s="1142"/>
      <c r="H739" s="1143"/>
      <c r="I739" s="1144" t="str">
        <f>INDEX(EUconst_FallBackListNames,$C739)</f>
        <v>Process emissions sub-installation, CL</v>
      </c>
      <c r="J739" s="1145"/>
      <c r="K739" s="1145"/>
      <c r="L739" s="1146"/>
      <c r="M739" s="1147" t="str">
        <f>IF(ISBLANK(INDEX(CNTR_FallBackSubInstRelevant,C739)),"",IF(INDEX(CNTR_FallBackSubInstRelevant,C739),EUConst_Relevant,EUConst_NotRelevant))</f>
        <v/>
      </c>
      <c r="N739" s="1148"/>
      <c r="O739" s="22"/>
      <c r="P739" s="494">
        <f>C739</f>
        <v>6</v>
      </c>
      <c r="Q739" s="295"/>
      <c r="R739" s="295"/>
      <c r="S739" s="295"/>
      <c r="T739" s="295"/>
      <c r="U739" s="27"/>
      <c r="V739" s="381" t="s">
        <v>935</v>
      </c>
      <c r="W739" s="461" t="b">
        <f>AND(CNTR_ExistSubInstEntries,M739=EUConst_NotRelevant)</f>
        <v>0</v>
      </c>
    </row>
    <row r="740" spans="1:25" s="23" customFormat="1" ht="12.75" customHeight="1" thickBot="1" x14ac:dyDescent="0.25">
      <c r="A740" s="26"/>
      <c r="B740" s="40"/>
      <c r="C740" s="340"/>
      <c r="D740" s="341"/>
      <c r="E740" s="341"/>
      <c r="F740" s="341"/>
      <c r="G740" s="341"/>
      <c r="H740" s="342"/>
      <c r="I740" s="1149" t="str">
        <f>IF(M739=EUConst_NotRelevant,HYPERLINK(Q740,EUconst_MsgGoToNextSubInst),IF(M739=EUConst_Relevant,HYPERLINK("",EUconst_MsgEnterThisSection),""))</f>
        <v/>
      </c>
      <c r="J740" s="1150"/>
      <c r="K740" s="1150"/>
      <c r="L740" s="1150"/>
      <c r="M740" s="1151"/>
      <c r="N740" s="1152"/>
      <c r="O740" s="22"/>
      <c r="P740" s="26" t="s">
        <v>481</v>
      </c>
      <c r="Q740" s="477" t="str">
        <f>"#JUMP_G"&amp;P739+1</f>
        <v>#JUMP_G7</v>
      </c>
      <c r="R740" s="26"/>
      <c r="S740" s="26"/>
      <c r="T740" s="26"/>
      <c r="U740" s="27"/>
      <c r="V740" s="27"/>
      <c r="W740" s="464"/>
      <c r="X740" s="294"/>
      <c r="Y740" s="294"/>
    </row>
    <row r="741" spans="1:25" ht="5.0999999999999996" customHeight="1" x14ac:dyDescent="0.2">
      <c r="C741" s="344"/>
      <c r="D741" s="345"/>
      <c r="E741" s="345"/>
      <c r="F741" s="345"/>
      <c r="G741" s="345"/>
      <c r="H741" s="345"/>
      <c r="I741" s="345"/>
      <c r="J741" s="345"/>
      <c r="K741" s="345"/>
      <c r="L741" s="345"/>
      <c r="M741" s="345"/>
      <c r="N741" s="346"/>
      <c r="O741" s="22"/>
      <c r="U741" s="27"/>
      <c r="V741" s="27"/>
      <c r="W741" s="464"/>
    </row>
    <row r="742" spans="1:25" ht="15" customHeight="1" x14ac:dyDescent="0.2">
      <c r="C742" s="270"/>
      <c r="E742" s="1158" t="str">
        <f>CONCATENATE(EUconst_MsgSeeFirst," (G.I.1)")</f>
        <v>Detailed instructions for data entries in this tool can be found at the first copy of this tool.  (G.I.1)</v>
      </c>
      <c r="F742" s="1158"/>
      <c r="G742" s="1158"/>
      <c r="H742" s="1158"/>
      <c r="I742" s="1158"/>
      <c r="J742" s="1158"/>
      <c r="K742" s="1158"/>
      <c r="L742" s="1158"/>
      <c r="M742" s="1158"/>
      <c r="N742" s="271"/>
      <c r="O742" s="22"/>
      <c r="U742" s="27"/>
      <c r="V742" s="27"/>
      <c r="W742" s="464"/>
    </row>
    <row r="743" spans="1:25" ht="5.0999999999999996" customHeight="1" x14ac:dyDescent="0.2">
      <c r="C743" s="270"/>
      <c r="N743" s="271"/>
      <c r="O743" s="22"/>
      <c r="U743" s="27"/>
      <c r="V743" s="27"/>
      <c r="W743" s="464"/>
    </row>
    <row r="744" spans="1:25" ht="12.75" customHeight="1" x14ac:dyDescent="0.2">
      <c r="C744" s="270"/>
      <c r="D744" s="24" t="s">
        <v>146</v>
      </c>
      <c r="E744" s="919" t="str">
        <f>Translations!$B$297</f>
        <v>System boundaries of the sub-installation</v>
      </c>
      <c r="F744" s="919"/>
      <c r="G744" s="919"/>
      <c r="H744" s="919"/>
      <c r="I744" s="919"/>
      <c r="J744" s="919"/>
      <c r="K744" s="919"/>
      <c r="L744" s="919"/>
      <c r="M744" s="919"/>
      <c r="N744" s="1087"/>
      <c r="O744" s="22"/>
      <c r="P744" s="295"/>
      <c r="Q744" s="295"/>
      <c r="R744" s="295"/>
      <c r="S744" s="295"/>
      <c r="T744" s="295"/>
      <c r="U744" s="27"/>
      <c r="V744" s="27"/>
      <c r="W744" s="464"/>
    </row>
    <row r="745" spans="1:25" ht="5.0999999999999996" customHeight="1" x14ac:dyDescent="0.2">
      <c r="C745" s="270"/>
      <c r="N745" s="271"/>
      <c r="O745" s="22"/>
      <c r="P745" s="295"/>
      <c r="Q745" s="295"/>
      <c r="R745" s="295"/>
      <c r="S745" s="295"/>
      <c r="T745" s="295"/>
      <c r="U745" s="27"/>
      <c r="V745" s="27"/>
      <c r="W745" s="464"/>
    </row>
    <row r="746" spans="1:25" ht="12.75" customHeight="1" x14ac:dyDescent="0.2">
      <c r="C746" s="270"/>
      <c r="D746" s="482" t="s">
        <v>152</v>
      </c>
      <c r="E746" s="967" t="str">
        <f>Translations!$B$249</f>
        <v>Information on the methodology applied</v>
      </c>
      <c r="F746" s="967"/>
      <c r="G746" s="967"/>
      <c r="H746" s="967"/>
      <c r="I746" s="967"/>
      <c r="J746" s="967"/>
      <c r="K746" s="967"/>
      <c r="L746" s="967"/>
      <c r="M746" s="967"/>
      <c r="N746" s="1072"/>
      <c r="O746" s="22"/>
      <c r="P746" s="295"/>
      <c r="Q746" s="295"/>
      <c r="R746" s="295"/>
      <c r="S746" s="295"/>
      <c r="T746" s="295"/>
      <c r="U746" s="27"/>
      <c r="V746" s="27"/>
      <c r="W746" s="464"/>
    </row>
    <row r="747" spans="1:25" ht="12.75" customHeight="1" x14ac:dyDescent="0.2">
      <c r="C747" s="270"/>
      <c r="D747" s="29"/>
      <c r="E747" s="969" t="str">
        <f>Translations!$B$304</f>
        <v>If this information is already provided in sufficient detail in section C.II, please just include reference here to this section and proceed with the next points below.</v>
      </c>
      <c r="F747" s="969"/>
      <c r="G747" s="969"/>
      <c r="H747" s="969"/>
      <c r="I747" s="969"/>
      <c r="J747" s="969"/>
      <c r="K747" s="969"/>
      <c r="L747" s="969"/>
      <c r="M747" s="969"/>
      <c r="N747" s="1121"/>
      <c r="O747" s="22"/>
      <c r="P747" s="295"/>
      <c r="Q747" s="295"/>
      <c r="R747" s="295"/>
      <c r="S747" s="295"/>
      <c r="T747" s="295"/>
      <c r="U747" s="295"/>
      <c r="V747" s="295"/>
      <c r="W747" s="314"/>
    </row>
    <row r="748" spans="1:25" ht="50.1" customHeight="1" x14ac:dyDescent="0.2">
      <c r="C748" s="270"/>
      <c r="D748" s="482"/>
      <c r="E748" s="1104"/>
      <c r="F748" s="1105"/>
      <c r="G748" s="1105"/>
      <c r="H748" s="1105"/>
      <c r="I748" s="1105"/>
      <c r="J748" s="1105"/>
      <c r="K748" s="1105"/>
      <c r="L748" s="1105"/>
      <c r="M748" s="1105"/>
      <c r="N748" s="1106"/>
      <c r="O748" s="22"/>
      <c r="P748" s="295"/>
      <c r="Q748" s="295"/>
      <c r="R748" s="295"/>
      <c r="S748" s="295"/>
      <c r="T748" s="295"/>
      <c r="U748" s="295"/>
      <c r="V748" s="295"/>
      <c r="W748" s="314"/>
    </row>
    <row r="749" spans="1:25" ht="5.0999999999999996" customHeight="1" x14ac:dyDescent="0.2">
      <c r="C749" s="270"/>
      <c r="D749" s="482"/>
      <c r="N749" s="271"/>
      <c r="O749" s="22"/>
      <c r="P749" s="295"/>
      <c r="Q749" s="295"/>
      <c r="R749" s="295"/>
      <c r="S749" s="295"/>
      <c r="T749" s="295"/>
      <c r="U749" s="295"/>
      <c r="V749" s="295"/>
      <c r="W749" s="314"/>
    </row>
    <row r="750" spans="1:25" ht="12.75" customHeight="1" x14ac:dyDescent="0.2">
      <c r="C750" s="270"/>
      <c r="D750" s="482" t="s">
        <v>153</v>
      </c>
      <c r="E750" s="1085" t="str">
        <f>Translations!$B$210</f>
        <v>Reference to external files, if relevant</v>
      </c>
      <c r="F750" s="1085"/>
      <c r="G750" s="1085"/>
      <c r="H750" s="1085"/>
      <c r="I750" s="1085"/>
      <c r="J750" s="1086"/>
      <c r="K750" s="934"/>
      <c r="L750" s="934"/>
      <c r="M750" s="934"/>
      <c r="N750" s="934"/>
      <c r="O750" s="22"/>
      <c r="P750" s="295"/>
      <c r="Q750" s="295"/>
      <c r="R750" s="295"/>
      <c r="S750" s="295"/>
      <c r="T750" s="295"/>
      <c r="U750" s="295"/>
      <c r="V750" s="295"/>
      <c r="W750" s="314"/>
    </row>
    <row r="751" spans="1:25" ht="5.0999999999999996" customHeight="1" x14ac:dyDescent="0.2">
      <c r="C751" s="270"/>
      <c r="D751" s="482"/>
      <c r="N751" s="271"/>
      <c r="O751" s="22"/>
      <c r="P751" s="295"/>
      <c r="Q751" s="295"/>
      <c r="R751" s="295"/>
      <c r="S751" s="295"/>
      <c r="T751" s="295"/>
      <c r="U751" s="295"/>
      <c r="V751" s="295"/>
      <c r="W751" s="314"/>
    </row>
    <row r="752" spans="1:25" ht="12.75" customHeight="1" x14ac:dyDescent="0.2">
      <c r="C752" s="270"/>
      <c r="D752" s="29" t="s">
        <v>154</v>
      </c>
      <c r="E752" s="1085" t="str">
        <f>Translations!$B$305</f>
        <v>Reference to a separate detailed flow diagram, if relevant</v>
      </c>
      <c r="F752" s="1085"/>
      <c r="G752" s="1085"/>
      <c r="H752" s="1085"/>
      <c r="I752" s="1085"/>
      <c r="J752" s="1086"/>
      <c r="K752" s="934"/>
      <c r="L752" s="934"/>
      <c r="M752" s="934"/>
      <c r="N752" s="934"/>
      <c r="O752" s="22"/>
      <c r="P752" s="295"/>
      <c r="Q752" s="295"/>
      <c r="R752" s="295"/>
      <c r="S752" s="295"/>
      <c r="T752" s="295"/>
      <c r="U752" s="295"/>
      <c r="V752" s="295"/>
      <c r="W752" s="314"/>
    </row>
    <row r="753" spans="3:23" s="294" customFormat="1" ht="5.0999999999999996" customHeight="1" x14ac:dyDescent="0.2">
      <c r="C753" s="270"/>
      <c r="D753" s="482"/>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0999999999999996" customHeight="1" x14ac:dyDescent="0.2">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2">
      <c r="C755" s="270"/>
      <c r="D755" s="24" t="s">
        <v>147</v>
      </c>
      <c r="E755" s="1135" t="str">
        <f>Translations!$B$388</f>
        <v>Method for the determination of annual activity levels</v>
      </c>
      <c r="F755" s="1135"/>
      <c r="G755" s="1135"/>
      <c r="H755" s="1135"/>
      <c r="I755" s="1135"/>
      <c r="J755" s="1135"/>
      <c r="K755" s="1135"/>
      <c r="L755" s="1135"/>
      <c r="M755" s="1135"/>
      <c r="N755" s="1136"/>
      <c r="O755" s="22"/>
      <c r="P755" s="301"/>
      <c r="Q755" s="295"/>
      <c r="R755" s="295"/>
      <c r="S755" s="306"/>
      <c r="T755" s="306"/>
      <c r="U755" s="295"/>
      <c r="V755" s="295"/>
      <c r="W755" s="314"/>
    </row>
    <row r="756" spans="3:23" s="294" customFormat="1" ht="12.75" customHeight="1" x14ac:dyDescent="0.2">
      <c r="C756" s="447"/>
      <c r="D756" s="449"/>
      <c r="E756" s="1115" t="str">
        <f>Translations!$B$389</f>
        <v>For the specific purpose of the NIMs data collection, this section should cover all data provided in section G.(a) in the "baseline data collection" template.</v>
      </c>
      <c r="F756" s="1115"/>
      <c r="G756" s="1115"/>
      <c r="H756" s="1115"/>
      <c r="I756" s="1115"/>
      <c r="J756" s="1115"/>
      <c r="K756" s="1115"/>
      <c r="L756" s="1115"/>
      <c r="M756" s="1115"/>
      <c r="N756" s="1137"/>
      <c r="O756" s="22"/>
      <c r="P756" s="301"/>
      <c r="Q756" s="295"/>
      <c r="R756" s="295"/>
      <c r="S756" s="295"/>
      <c r="T756" s="21"/>
      <c r="U756" s="295"/>
      <c r="V756" s="295"/>
      <c r="W756" s="314"/>
    </row>
    <row r="757" spans="3:23" s="294" customFormat="1" ht="5.0999999999999996" customHeight="1" x14ac:dyDescent="0.2">
      <c r="C757" s="270"/>
      <c r="D757" s="482"/>
      <c r="E757" s="482"/>
      <c r="F757" s="482"/>
      <c r="G757" s="482"/>
      <c r="H757" s="482"/>
      <c r="I757" s="482"/>
      <c r="J757" s="482"/>
      <c r="K757" s="482"/>
      <c r="L757" s="482"/>
      <c r="M757" s="482"/>
      <c r="N757" s="483"/>
      <c r="O757" s="22"/>
      <c r="P757" s="26"/>
      <c r="Q757" s="295"/>
      <c r="R757" s="295"/>
      <c r="S757" s="295"/>
      <c r="T757" s="295"/>
      <c r="U757" s="295"/>
      <c r="V757" s="295"/>
      <c r="W757" s="314"/>
    </row>
    <row r="758" spans="3:23" s="294" customFormat="1" ht="12.75" customHeight="1" x14ac:dyDescent="0.2">
      <c r="C758" s="270"/>
      <c r="D758" s="482" t="s">
        <v>152</v>
      </c>
      <c r="E758" s="967" t="str">
        <f>Translations!$B$249</f>
        <v>Information on the methodology applied</v>
      </c>
      <c r="F758" s="967"/>
      <c r="G758" s="967"/>
      <c r="H758" s="967"/>
      <c r="I758" s="967"/>
      <c r="J758" s="967"/>
      <c r="K758" s="967"/>
      <c r="L758" s="967"/>
      <c r="M758" s="967"/>
      <c r="N758" s="1072"/>
      <c r="O758" s="22"/>
      <c r="P758" s="301"/>
      <c r="Q758" s="295"/>
      <c r="R758" s="295"/>
      <c r="S758" s="295"/>
      <c r="T758" s="295"/>
      <c r="U758" s="295"/>
      <c r="V758" s="295"/>
      <c r="W758" s="314"/>
    </row>
    <row r="759" spans="3:23" s="294" customFormat="1" ht="5.0999999999999996" customHeight="1" x14ac:dyDescent="0.2">
      <c r="C759" s="447"/>
      <c r="D759" s="23"/>
      <c r="E759" s="272"/>
      <c r="F759" s="498"/>
      <c r="G759" s="499"/>
      <c r="H759" s="499"/>
      <c r="I759" s="499"/>
      <c r="J759" s="499"/>
      <c r="K759" s="499"/>
      <c r="L759" s="499"/>
      <c r="M759" s="499"/>
      <c r="N759" s="506"/>
      <c r="O759" s="22"/>
      <c r="P759" s="295"/>
      <c r="Q759" s="295"/>
      <c r="R759" s="295"/>
      <c r="S759" s="295"/>
      <c r="T759" s="295"/>
      <c r="U759" s="295"/>
      <c r="V759" s="295"/>
      <c r="W759" s="314"/>
    </row>
    <row r="760" spans="3:23" s="294" customFormat="1" ht="12.75" customHeight="1" x14ac:dyDescent="0.2">
      <c r="C760" s="447"/>
      <c r="D760" s="449"/>
      <c r="E760" s="453"/>
      <c r="F760" s="1026" t="str">
        <f>IF(M707=EUConst_Relevant,HYPERLINK("#" &amp; Q760,EUConst_MsgDescription),"")</f>
        <v/>
      </c>
      <c r="G760" s="1004"/>
      <c r="H760" s="1004"/>
      <c r="I760" s="1004"/>
      <c r="J760" s="1004"/>
      <c r="K760" s="1004"/>
      <c r="L760" s="1004"/>
      <c r="M760" s="1004"/>
      <c r="N760" s="1005"/>
      <c r="O760" s="22"/>
      <c r="P760" s="26" t="s">
        <v>481</v>
      </c>
      <c r="Q760" s="477" t="str">
        <f>"#"&amp;ADDRESS(ROW($C$10),COLUMN($C$10))</f>
        <v>#$C$10</v>
      </c>
      <c r="R760" s="295"/>
      <c r="S760" s="295"/>
      <c r="T760" s="295"/>
      <c r="U760" s="295"/>
      <c r="V760" s="295"/>
      <c r="W760" s="314"/>
    </row>
    <row r="761" spans="3:23" s="294" customFormat="1" ht="5.0999999999999996" customHeight="1" x14ac:dyDescent="0.2">
      <c r="C761" s="447"/>
      <c r="D761" s="449"/>
      <c r="E761" s="454"/>
      <c r="F761" s="1132"/>
      <c r="G761" s="1132"/>
      <c r="H761" s="1132"/>
      <c r="I761" s="1132"/>
      <c r="J761" s="1132"/>
      <c r="K761" s="1132"/>
      <c r="L761" s="1132"/>
      <c r="M761" s="1132"/>
      <c r="N761" s="1133"/>
      <c r="O761" s="22"/>
      <c r="P761" s="301"/>
      <c r="Q761" s="295"/>
      <c r="R761" s="295"/>
      <c r="S761" s="295"/>
      <c r="T761" s="295"/>
      <c r="U761" s="295"/>
      <c r="V761" s="295"/>
      <c r="W761" s="314"/>
    </row>
    <row r="762" spans="3:23" s="294" customFormat="1" ht="50.1" customHeight="1" x14ac:dyDescent="0.2">
      <c r="C762" s="447"/>
      <c r="D762" s="23"/>
      <c r="E762" s="23"/>
      <c r="F762" s="1006"/>
      <c r="G762" s="1007"/>
      <c r="H762" s="1007"/>
      <c r="I762" s="1007"/>
      <c r="J762" s="1007"/>
      <c r="K762" s="1007"/>
      <c r="L762" s="1007"/>
      <c r="M762" s="1007"/>
      <c r="N762" s="1008"/>
      <c r="O762" s="22"/>
      <c r="P762" s="295"/>
      <c r="Q762" s="295"/>
      <c r="R762" s="295"/>
      <c r="S762" s="295"/>
      <c r="T762" s="295"/>
      <c r="U762" s="295"/>
      <c r="V762" s="295"/>
      <c r="W762" s="314"/>
    </row>
    <row r="763" spans="3:23" s="294" customFormat="1" ht="5.0999999999999996" customHeight="1" x14ac:dyDescent="0.2">
      <c r="C763" s="447"/>
      <c r="D763" s="23"/>
      <c r="E763" s="23"/>
      <c r="F763" s="23"/>
      <c r="G763" s="23"/>
      <c r="H763" s="23"/>
      <c r="I763" s="23"/>
      <c r="J763" s="23"/>
      <c r="K763" s="23"/>
      <c r="L763" s="23"/>
      <c r="M763" s="23"/>
      <c r="N763" s="517"/>
      <c r="O763" s="22"/>
      <c r="P763" s="295"/>
      <c r="Q763" s="295"/>
      <c r="R763" s="295"/>
      <c r="S763" s="295"/>
      <c r="T763" s="295"/>
      <c r="U763" s="295"/>
      <c r="V763" s="295"/>
      <c r="W763" s="314"/>
    </row>
    <row r="764" spans="3:23" s="294" customFormat="1" ht="12.75" customHeight="1" x14ac:dyDescent="0.2">
      <c r="C764" s="447"/>
      <c r="D764" s="23"/>
      <c r="E764" s="23"/>
      <c r="F764" s="1134" t="str">
        <f>Translations!$B$210</f>
        <v>Reference to external files, if relevant</v>
      </c>
      <c r="G764" s="1134"/>
      <c r="H764" s="1134"/>
      <c r="I764" s="1134"/>
      <c r="J764" s="1134"/>
      <c r="K764" s="934"/>
      <c r="L764" s="934"/>
      <c r="M764" s="934"/>
      <c r="N764" s="934"/>
      <c r="O764" s="22"/>
      <c r="P764" s="295"/>
      <c r="Q764" s="295"/>
      <c r="R764" s="295"/>
      <c r="S764" s="295"/>
      <c r="T764" s="295"/>
      <c r="U764" s="295"/>
      <c r="V764" s="295"/>
      <c r="W764" s="314"/>
    </row>
    <row r="765" spans="3:23" s="294" customFormat="1" ht="5.0999999999999996" customHeight="1" x14ac:dyDescent="0.2">
      <c r="C765" s="447"/>
      <c r="D765" s="23"/>
      <c r="E765" s="23"/>
      <c r="F765" s="23"/>
      <c r="G765" s="23"/>
      <c r="H765" s="23"/>
      <c r="I765" s="23"/>
      <c r="J765" s="23"/>
      <c r="K765" s="23"/>
      <c r="L765" s="23"/>
      <c r="M765" s="23"/>
      <c r="N765" s="517"/>
      <c r="O765" s="22"/>
      <c r="P765" s="295"/>
      <c r="Q765" s="295"/>
      <c r="R765" s="295"/>
      <c r="S765" s="295"/>
      <c r="T765" s="295"/>
      <c r="U765" s="295"/>
      <c r="V765" s="295"/>
      <c r="W765" s="314"/>
    </row>
    <row r="766" spans="3:23" s="294" customFormat="1" ht="12.75" customHeight="1" x14ac:dyDescent="0.2">
      <c r="C766" s="270"/>
      <c r="D766" s="29" t="s">
        <v>153</v>
      </c>
      <c r="E766" s="1076" t="str">
        <f>Translations!$B$316</f>
        <v>Description of the methodology for keeping track of the products produced</v>
      </c>
      <c r="F766" s="1076"/>
      <c r="G766" s="1076"/>
      <c r="H766" s="1076"/>
      <c r="I766" s="1076"/>
      <c r="J766" s="1076"/>
      <c r="K766" s="1076"/>
      <c r="L766" s="1076"/>
      <c r="M766" s="1076"/>
      <c r="N766" s="1077"/>
      <c r="O766" s="22"/>
      <c r="P766" s="295"/>
      <c r="Q766" s="295"/>
      <c r="R766" s="295"/>
      <c r="S766" s="295"/>
      <c r="T766" s="295"/>
      <c r="U766" s="295"/>
      <c r="V766" s="295"/>
      <c r="W766" s="314"/>
    </row>
    <row r="767" spans="3:23" s="294" customFormat="1" ht="5.0999999999999996" customHeight="1" x14ac:dyDescent="0.2">
      <c r="C767" s="270"/>
      <c r="D767" s="40"/>
      <c r="E767" s="272"/>
      <c r="F767" s="484"/>
      <c r="G767" s="485"/>
      <c r="H767" s="485"/>
      <c r="I767" s="485"/>
      <c r="J767" s="485"/>
      <c r="K767" s="485"/>
      <c r="L767" s="485"/>
      <c r="M767" s="485"/>
      <c r="N767" s="487"/>
      <c r="O767" s="22"/>
      <c r="P767" s="295"/>
      <c r="Q767" s="295"/>
      <c r="R767" s="295"/>
      <c r="S767" s="295"/>
      <c r="T767" s="295"/>
      <c r="U767" s="295"/>
      <c r="V767" s="295"/>
      <c r="W767" s="314"/>
    </row>
    <row r="768" spans="3:23" s="294" customFormat="1" ht="12.75" customHeight="1" x14ac:dyDescent="0.2">
      <c r="C768" s="270"/>
      <c r="D768" s="482"/>
      <c r="E768" s="137"/>
      <c r="F768" s="1026" t="str">
        <f>IF(M739=EUConst_Relevant,HYPERLINK("#" &amp; Q768,EUConst_MsgDescription),"")</f>
        <v/>
      </c>
      <c r="G768" s="1004"/>
      <c r="H768" s="1004"/>
      <c r="I768" s="1004"/>
      <c r="J768" s="1004"/>
      <c r="K768" s="1004"/>
      <c r="L768" s="1004"/>
      <c r="M768" s="1004"/>
      <c r="N768" s="1005"/>
      <c r="O768" s="22"/>
      <c r="P768" s="26" t="s">
        <v>481</v>
      </c>
      <c r="Q768" s="477" t="str">
        <f>"#"&amp;ADDRESS(ROW($C$10),COLUMN($C$10))</f>
        <v>#$C$10</v>
      </c>
      <c r="R768" s="295"/>
      <c r="S768" s="295"/>
      <c r="T768" s="295"/>
      <c r="U768" s="295"/>
      <c r="V768" s="295"/>
      <c r="W768" s="314"/>
    </row>
    <row r="769" spans="1:25" ht="5.0999999999999996" customHeight="1" x14ac:dyDescent="0.2">
      <c r="C769" s="270"/>
      <c r="D769" s="482"/>
      <c r="E769" s="28"/>
      <c r="F769" s="1069"/>
      <c r="G769" s="1069"/>
      <c r="H769" s="1069"/>
      <c r="I769" s="1069"/>
      <c r="J769" s="1069"/>
      <c r="K769" s="1069"/>
      <c r="L769" s="1069"/>
      <c r="M769" s="1069"/>
      <c r="N769" s="1070"/>
      <c r="O769" s="22"/>
      <c r="P769" s="301"/>
      <c r="Q769" s="295"/>
      <c r="R769" s="295"/>
      <c r="S769" s="295"/>
      <c r="T769" s="295"/>
      <c r="U769" s="295"/>
      <c r="V769" s="295"/>
      <c r="W769" s="314"/>
    </row>
    <row r="770" spans="1:25" ht="50.1" customHeight="1" x14ac:dyDescent="0.2">
      <c r="C770" s="270"/>
      <c r="D770" s="482"/>
      <c r="E770" s="317"/>
      <c r="F770" s="977"/>
      <c r="G770" s="978"/>
      <c r="H770" s="978"/>
      <c r="I770" s="978"/>
      <c r="J770" s="978"/>
      <c r="K770" s="978"/>
      <c r="L770" s="978"/>
      <c r="M770" s="978"/>
      <c r="N770" s="984"/>
      <c r="O770" s="22"/>
      <c r="P770" s="295"/>
      <c r="Q770" s="295"/>
      <c r="R770" s="295"/>
      <c r="S770" s="295"/>
      <c r="T770" s="295"/>
      <c r="U770" s="295"/>
      <c r="V770" s="295"/>
      <c r="W770" s="314"/>
    </row>
    <row r="771" spans="1:25" s="23" customFormat="1" ht="12.75" x14ac:dyDescent="0.2">
      <c r="A771" s="26"/>
      <c r="B771" s="40"/>
      <c r="C771" s="515"/>
      <c r="D771" s="516"/>
      <c r="E771" s="516"/>
      <c r="F771" s="516"/>
      <c r="G771" s="516"/>
      <c r="H771" s="516"/>
      <c r="I771" s="516"/>
      <c r="J771" s="516"/>
      <c r="K771" s="516"/>
      <c r="L771" s="516"/>
      <c r="M771" s="516"/>
      <c r="N771" s="518"/>
      <c r="O771" s="22"/>
      <c r="P771" s="295"/>
      <c r="Q771" s="295"/>
      <c r="R771" s="295"/>
      <c r="S771" s="27"/>
      <c r="T771" s="26"/>
      <c r="U771" s="26"/>
      <c r="V771" s="26"/>
      <c r="W771" s="288"/>
    </row>
    <row r="772" spans="1:25" s="23" customFormat="1" x14ac:dyDescent="0.2">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5" thickBot="1" x14ac:dyDescent="0.25">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3">
      <c r="A774" s="26"/>
      <c r="B774" s="40"/>
      <c r="C774" s="343"/>
      <c r="D774" s="343"/>
      <c r="E774" s="343"/>
      <c r="F774" s="343"/>
      <c r="G774" s="343"/>
      <c r="H774" s="343"/>
      <c r="I774" s="343"/>
      <c r="J774" s="343"/>
      <c r="K774" s="343"/>
      <c r="L774" s="343"/>
      <c r="M774" s="343"/>
      <c r="N774" s="343"/>
      <c r="O774" s="22"/>
      <c r="P774" s="26"/>
      <c r="Q774" s="26"/>
      <c r="R774" s="27"/>
      <c r="S774" s="27"/>
      <c r="T774" s="26"/>
      <c r="U774" s="26"/>
      <c r="V774" s="26"/>
      <c r="W774" s="288"/>
      <c r="X774" s="294"/>
      <c r="Y774" s="294"/>
    </row>
    <row r="775" spans="1:25" s="23" customFormat="1" ht="15" customHeight="1" thickBot="1" x14ac:dyDescent="0.3">
      <c r="A775" s="26"/>
      <c r="B775" s="479"/>
      <c r="C775" s="495">
        <v>7</v>
      </c>
      <c r="D775" s="1141" t="str">
        <f>Translations!$B$386</f>
        <v>Fall-back sub-installation:</v>
      </c>
      <c r="E775" s="1142"/>
      <c r="F775" s="1142"/>
      <c r="G775" s="1142"/>
      <c r="H775" s="1143"/>
      <c r="I775" s="1144" t="str">
        <f>INDEX(EUconst_FallBackListNames,$C775)</f>
        <v>Process emissions sub-installation, non-CL</v>
      </c>
      <c r="J775" s="1145"/>
      <c r="K775" s="1145"/>
      <c r="L775" s="1146"/>
      <c r="M775" s="1147" t="str">
        <f>IF(ISBLANK(INDEX(CNTR_FallBackSubInstRelevant,C775)),"",IF(INDEX(CNTR_FallBackSubInstRelevant,C775),EUConst_Relevant,EUConst_NotRelevant))</f>
        <v/>
      </c>
      <c r="N775" s="1148"/>
      <c r="O775" s="22"/>
      <c r="P775" s="494">
        <f>C775</f>
        <v>7</v>
      </c>
      <c r="Q775" s="295"/>
      <c r="R775" s="295"/>
      <c r="S775" s="295"/>
      <c r="T775" s="295"/>
      <c r="U775" s="27"/>
      <c r="V775" s="381" t="s">
        <v>935</v>
      </c>
      <c r="W775" s="461" t="b">
        <f>AND(CNTR_ExistSubInstEntries,M775=EUConst_NotRelevant)</f>
        <v>0</v>
      </c>
    </row>
    <row r="776" spans="1:25" s="23" customFormat="1" ht="12.75" customHeight="1" thickBot="1" x14ac:dyDescent="0.25">
      <c r="A776" s="26"/>
      <c r="B776" s="40"/>
      <c r="C776" s="340"/>
      <c r="D776" s="341"/>
      <c r="E776" s="341"/>
      <c r="F776" s="341"/>
      <c r="G776" s="341"/>
      <c r="H776" s="342"/>
      <c r="I776" s="1149" t="str">
        <f>IF(M775=EUConst_NotRelevant,HYPERLINK(Q776,EUconst_MsgGoToNextSubInst),IF(M775=EUConst_Relevant,HYPERLINK("",EUconst_MsgEnterThisSection),""))</f>
        <v/>
      </c>
      <c r="J776" s="1150"/>
      <c r="K776" s="1150"/>
      <c r="L776" s="1150"/>
      <c r="M776" s="1151"/>
      <c r="N776" s="1152"/>
      <c r="O776" s="22"/>
      <c r="P776" s="26" t="s">
        <v>481</v>
      </c>
      <c r="Q776" s="81" t="str">
        <f>"#JUMP_G"&amp;P775+1</f>
        <v>#JUMP_G8</v>
      </c>
      <c r="R776" s="26"/>
      <c r="S776" s="26"/>
      <c r="T776" s="26"/>
      <c r="U776" s="27"/>
      <c r="V776" s="27"/>
      <c r="W776" s="464"/>
      <c r="X776" s="294"/>
      <c r="Y776" s="294"/>
    </row>
    <row r="777" spans="1:25" ht="5.0999999999999996" customHeight="1" x14ac:dyDescent="0.2">
      <c r="C777" s="344"/>
      <c r="D777" s="345"/>
      <c r="E777" s="345"/>
      <c r="F777" s="345"/>
      <c r="G777" s="345"/>
      <c r="H777" s="345"/>
      <c r="I777" s="345"/>
      <c r="J777" s="345"/>
      <c r="K777" s="345"/>
      <c r="L777" s="345"/>
      <c r="M777" s="345"/>
      <c r="N777" s="346"/>
      <c r="O777" s="22"/>
      <c r="U777" s="27"/>
      <c r="V777" s="27"/>
      <c r="W777" s="464"/>
    </row>
    <row r="778" spans="1:25" ht="15" customHeight="1" x14ac:dyDescent="0.2">
      <c r="C778" s="270"/>
      <c r="E778" s="1158" t="str">
        <f>CONCATENATE(EUconst_MsgSeeFirst," (G.I.1)")</f>
        <v>Detailed instructions for data entries in this tool can be found at the first copy of this tool.  (G.I.1)</v>
      </c>
      <c r="F778" s="1158"/>
      <c r="G778" s="1158"/>
      <c r="H778" s="1158"/>
      <c r="I778" s="1158"/>
      <c r="J778" s="1158"/>
      <c r="K778" s="1158"/>
      <c r="L778" s="1158"/>
      <c r="M778" s="1158"/>
      <c r="N778" s="271"/>
      <c r="O778" s="22"/>
      <c r="U778" s="27"/>
      <c r="V778" s="27"/>
      <c r="W778" s="464"/>
    </row>
    <row r="779" spans="1:25" ht="5.0999999999999996" customHeight="1" x14ac:dyDescent="0.2">
      <c r="C779" s="270"/>
      <c r="N779" s="271"/>
      <c r="O779" s="22"/>
      <c r="U779" s="27"/>
      <c r="V779" s="27"/>
      <c r="W779" s="464"/>
    </row>
    <row r="780" spans="1:25" ht="12.75" customHeight="1" x14ac:dyDescent="0.2">
      <c r="C780" s="270"/>
      <c r="D780" s="24" t="s">
        <v>146</v>
      </c>
      <c r="E780" s="919" t="str">
        <f>Translations!$B$297</f>
        <v>System boundaries of the sub-installation</v>
      </c>
      <c r="F780" s="919"/>
      <c r="G780" s="919"/>
      <c r="H780" s="919"/>
      <c r="I780" s="919"/>
      <c r="J780" s="919"/>
      <c r="K780" s="919"/>
      <c r="L780" s="919"/>
      <c r="M780" s="919"/>
      <c r="N780" s="1087"/>
      <c r="O780" s="22"/>
      <c r="P780" s="295"/>
      <c r="Q780" s="295"/>
      <c r="R780" s="295"/>
      <c r="S780" s="295"/>
      <c r="T780" s="295"/>
      <c r="U780" s="27"/>
      <c r="V780" s="27"/>
      <c r="W780" s="464"/>
    </row>
    <row r="781" spans="1:25" ht="5.0999999999999996" customHeight="1" x14ac:dyDescent="0.2">
      <c r="C781" s="270"/>
      <c r="N781" s="271"/>
      <c r="O781" s="22"/>
      <c r="P781" s="295"/>
      <c r="Q781" s="295"/>
      <c r="R781" s="295"/>
      <c r="S781" s="295"/>
      <c r="T781" s="295"/>
      <c r="U781" s="27"/>
      <c r="V781" s="27"/>
      <c r="W781" s="464"/>
    </row>
    <row r="782" spans="1:25" ht="12.75" customHeight="1" x14ac:dyDescent="0.2">
      <c r="C782" s="270"/>
      <c r="D782" s="496" t="s">
        <v>152</v>
      </c>
      <c r="E782" s="967" t="str">
        <f>Translations!$B$249</f>
        <v>Information on the methodology applied</v>
      </c>
      <c r="F782" s="967"/>
      <c r="G782" s="967"/>
      <c r="H782" s="967"/>
      <c r="I782" s="967"/>
      <c r="J782" s="967"/>
      <c r="K782" s="967"/>
      <c r="L782" s="967"/>
      <c r="M782" s="967"/>
      <c r="N782" s="1072"/>
      <c r="O782" s="22"/>
      <c r="P782" s="295"/>
      <c r="Q782" s="295"/>
      <c r="R782" s="295"/>
      <c r="S782" s="295"/>
      <c r="T782" s="295"/>
      <c r="U782" s="27"/>
      <c r="V782" s="27"/>
      <c r="W782" s="464"/>
    </row>
    <row r="783" spans="1:25" ht="12.75" customHeight="1" x14ac:dyDescent="0.2">
      <c r="C783" s="270"/>
      <c r="D783" s="29"/>
      <c r="E783" s="969" t="str">
        <f>Translations!$B$304</f>
        <v>If this information is already provided in sufficient detail in section C.II, please just include reference here to this section and proceed with the next points below.</v>
      </c>
      <c r="F783" s="969"/>
      <c r="G783" s="969"/>
      <c r="H783" s="969"/>
      <c r="I783" s="969"/>
      <c r="J783" s="969"/>
      <c r="K783" s="969"/>
      <c r="L783" s="969"/>
      <c r="M783" s="969"/>
      <c r="N783" s="1121"/>
      <c r="O783" s="22"/>
      <c r="P783" s="295"/>
      <c r="Q783" s="295"/>
      <c r="R783" s="295"/>
      <c r="S783" s="295"/>
      <c r="T783" s="295"/>
      <c r="U783" s="295"/>
      <c r="V783" s="295"/>
      <c r="W783" s="314"/>
    </row>
    <row r="784" spans="1:25" ht="50.1" customHeight="1" x14ac:dyDescent="0.2">
      <c r="C784" s="270"/>
      <c r="D784" s="496"/>
      <c r="E784" s="1104"/>
      <c r="F784" s="1105"/>
      <c r="G784" s="1105"/>
      <c r="H784" s="1105"/>
      <c r="I784" s="1105"/>
      <c r="J784" s="1105"/>
      <c r="K784" s="1105"/>
      <c r="L784" s="1105"/>
      <c r="M784" s="1105"/>
      <c r="N784" s="1106"/>
      <c r="O784" s="22"/>
      <c r="P784" s="295"/>
      <c r="Q784" s="295"/>
      <c r="R784" s="295"/>
      <c r="S784" s="295"/>
      <c r="T784" s="295"/>
      <c r="U784" s="295"/>
      <c r="V784" s="295"/>
      <c r="W784" s="314"/>
    </row>
    <row r="785" spans="3:23" s="294" customFormat="1" ht="5.0999999999999996" customHeight="1" x14ac:dyDescent="0.2">
      <c r="C785" s="270"/>
      <c r="D785" s="496"/>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2">
      <c r="C786" s="270"/>
      <c r="D786" s="496" t="s">
        <v>153</v>
      </c>
      <c r="E786" s="1085" t="str">
        <f>Translations!$B$210</f>
        <v>Reference to external files, if relevant</v>
      </c>
      <c r="F786" s="1085"/>
      <c r="G786" s="1085"/>
      <c r="H786" s="1085"/>
      <c r="I786" s="1085"/>
      <c r="J786" s="1086"/>
      <c r="K786" s="934"/>
      <c r="L786" s="934"/>
      <c r="M786" s="934"/>
      <c r="N786" s="934"/>
      <c r="O786" s="22"/>
      <c r="P786" s="295"/>
      <c r="Q786" s="295"/>
      <c r="R786" s="295"/>
      <c r="S786" s="295"/>
      <c r="T786" s="295"/>
      <c r="U786" s="295"/>
      <c r="V786" s="295"/>
      <c r="W786" s="314"/>
    </row>
    <row r="787" spans="3:23" s="294" customFormat="1" ht="5.0999999999999996" customHeight="1" x14ac:dyDescent="0.2">
      <c r="C787" s="270"/>
      <c r="D787" s="496"/>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2">
      <c r="C788" s="270"/>
      <c r="D788" s="29" t="s">
        <v>154</v>
      </c>
      <c r="E788" s="1085" t="str">
        <f>Translations!$B$305</f>
        <v>Reference to a separate detailed flow diagram, if relevant</v>
      </c>
      <c r="F788" s="1085"/>
      <c r="G788" s="1085"/>
      <c r="H788" s="1085"/>
      <c r="I788" s="1085"/>
      <c r="J788" s="1086"/>
      <c r="K788" s="934"/>
      <c r="L788" s="934"/>
      <c r="M788" s="934"/>
      <c r="N788" s="934"/>
      <c r="O788" s="22"/>
      <c r="P788" s="295"/>
      <c r="Q788" s="295"/>
      <c r="R788" s="295"/>
      <c r="S788" s="295"/>
      <c r="T788" s="295"/>
      <c r="U788" s="295"/>
      <c r="V788" s="295"/>
      <c r="W788" s="314"/>
    </row>
    <row r="789" spans="3:23" s="294" customFormat="1" ht="5.0999999999999996" customHeight="1" x14ac:dyDescent="0.2">
      <c r="C789" s="270"/>
      <c r="D789" s="496"/>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0999999999999996" customHeight="1" x14ac:dyDescent="0.2">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2">
      <c r="C791" s="270"/>
      <c r="D791" s="24" t="s">
        <v>147</v>
      </c>
      <c r="E791" s="1135" t="str">
        <f>Translations!$B$388</f>
        <v>Method for the determination of annual activity levels</v>
      </c>
      <c r="F791" s="1135"/>
      <c r="G791" s="1135"/>
      <c r="H791" s="1135"/>
      <c r="I791" s="1135"/>
      <c r="J791" s="1135"/>
      <c r="K791" s="1135"/>
      <c r="L791" s="1135"/>
      <c r="M791" s="1135"/>
      <c r="N791" s="1136"/>
      <c r="O791" s="22"/>
      <c r="P791" s="301"/>
      <c r="Q791" s="295"/>
      <c r="R791" s="295"/>
      <c r="S791" s="306"/>
      <c r="T791" s="306"/>
      <c r="U791" s="295"/>
      <c r="V791" s="295"/>
      <c r="W791" s="314"/>
    </row>
    <row r="792" spans="3:23" s="294" customFormat="1" ht="12.75" customHeight="1" x14ac:dyDescent="0.2">
      <c r="C792" s="447"/>
      <c r="D792" s="449"/>
      <c r="E792" s="1115" t="str">
        <f>Translations!$B$389</f>
        <v>For the specific purpose of the NIMs data collection, this section should cover all data provided in section G.(a) in the "baseline data collection" template.</v>
      </c>
      <c r="F792" s="1115"/>
      <c r="G792" s="1115"/>
      <c r="H792" s="1115"/>
      <c r="I792" s="1115"/>
      <c r="J792" s="1115"/>
      <c r="K792" s="1115"/>
      <c r="L792" s="1115"/>
      <c r="M792" s="1115"/>
      <c r="N792" s="1137"/>
      <c r="O792" s="22"/>
      <c r="P792" s="301"/>
      <c r="Q792" s="295"/>
      <c r="R792" s="295"/>
      <c r="S792" s="295"/>
      <c r="T792" s="21"/>
      <c r="U792" s="295"/>
      <c r="V792" s="295"/>
      <c r="W792" s="314"/>
    </row>
    <row r="793" spans="3:23" s="294" customFormat="1" ht="5.0999999999999996" customHeight="1" x14ac:dyDescent="0.2">
      <c r="C793" s="270"/>
      <c r="D793" s="496"/>
      <c r="E793" s="496"/>
      <c r="F793" s="496"/>
      <c r="G793" s="496"/>
      <c r="H793" s="496"/>
      <c r="I793" s="496"/>
      <c r="J793" s="496"/>
      <c r="K793" s="496"/>
      <c r="L793" s="496"/>
      <c r="M793" s="496"/>
      <c r="N793" s="497"/>
      <c r="O793" s="22"/>
      <c r="P793" s="26"/>
      <c r="Q793" s="295"/>
      <c r="R793" s="295"/>
      <c r="S793" s="295"/>
      <c r="T793" s="295"/>
      <c r="U793" s="295"/>
      <c r="V793" s="295"/>
      <c r="W793" s="314"/>
    </row>
    <row r="794" spans="3:23" s="294" customFormat="1" ht="12.75" customHeight="1" x14ac:dyDescent="0.2">
      <c r="C794" s="270"/>
      <c r="D794" s="496" t="s">
        <v>152</v>
      </c>
      <c r="E794" s="967" t="str">
        <f>Translations!$B$249</f>
        <v>Information on the methodology applied</v>
      </c>
      <c r="F794" s="967"/>
      <c r="G794" s="967"/>
      <c r="H794" s="967"/>
      <c r="I794" s="967"/>
      <c r="J794" s="967"/>
      <c r="K794" s="967"/>
      <c r="L794" s="967"/>
      <c r="M794" s="967"/>
      <c r="N794" s="1072"/>
      <c r="O794" s="22"/>
      <c r="P794" s="301"/>
      <c r="Q794" s="295"/>
      <c r="R794" s="295"/>
      <c r="S794" s="295"/>
      <c r="T794" s="295"/>
      <c r="U794" s="295"/>
      <c r="V794" s="295"/>
      <c r="W794" s="314"/>
    </row>
    <row r="795" spans="3:23" s="294" customFormat="1" ht="5.0999999999999996" customHeight="1" x14ac:dyDescent="0.2">
      <c r="C795" s="447"/>
      <c r="D795" s="23"/>
      <c r="E795" s="272"/>
      <c r="F795" s="498"/>
      <c r="G795" s="499"/>
      <c r="H795" s="499"/>
      <c r="I795" s="499"/>
      <c r="J795" s="499"/>
      <c r="K795" s="499"/>
      <c r="L795" s="499"/>
      <c r="M795" s="499"/>
      <c r="N795" s="506"/>
      <c r="O795" s="22"/>
      <c r="P795" s="295"/>
      <c r="Q795" s="295"/>
      <c r="R795" s="295"/>
      <c r="S795" s="295"/>
      <c r="T795" s="295"/>
      <c r="U795" s="295"/>
      <c r="V795" s="295"/>
      <c r="W795" s="314"/>
    </row>
    <row r="796" spans="3:23" s="294" customFormat="1" ht="12.75" customHeight="1" x14ac:dyDescent="0.2">
      <c r="C796" s="447"/>
      <c r="D796" s="449"/>
      <c r="E796" s="453"/>
      <c r="F796" s="1026" t="str">
        <f>IF(M743=EUConst_Relevant,HYPERLINK("#" &amp; Q796,EUConst_MsgDescription),"")</f>
        <v/>
      </c>
      <c r="G796" s="1004"/>
      <c r="H796" s="1004"/>
      <c r="I796" s="1004"/>
      <c r="J796" s="1004"/>
      <c r="K796" s="1004"/>
      <c r="L796" s="1004"/>
      <c r="M796" s="1004"/>
      <c r="N796" s="1005"/>
      <c r="O796" s="22"/>
      <c r="P796" s="26" t="s">
        <v>481</v>
      </c>
      <c r="Q796" s="477" t="str">
        <f>"#"&amp;ADDRESS(ROW($C$10),COLUMN($C$10))</f>
        <v>#$C$10</v>
      </c>
      <c r="R796" s="295"/>
      <c r="S796" s="295"/>
      <c r="T796" s="295"/>
      <c r="U796" s="295"/>
      <c r="V796" s="295"/>
      <c r="W796" s="314"/>
    </row>
    <row r="797" spans="3:23" s="294" customFormat="1" ht="5.0999999999999996" customHeight="1" x14ac:dyDescent="0.2">
      <c r="C797" s="447"/>
      <c r="D797" s="449"/>
      <c r="E797" s="454"/>
      <c r="F797" s="1132"/>
      <c r="G797" s="1132"/>
      <c r="H797" s="1132"/>
      <c r="I797" s="1132"/>
      <c r="J797" s="1132"/>
      <c r="K797" s="1132"/>
      <c r="L797" s="1132"/>
      <c r="M797" s="1132"/>
      <c r="N797" s="1133"/>
      <c r="O797" s="22"/>
      <c r="P797" s="301"/>
      <c r="Q797" s="295"/>
      <c r="R797" s="295"/>
      <c r="S797" s="295"/>
      <c r="T797" s="295"/>
      <c r="U797" s="295"/>
      <c r="V797" s="295"/>
      <c r="W797" s="314"/>
    </row>
    <row r="798" spans="3:23" s="294" customFormat="1" ht="50.1" customHeight="1" x14ac:dyDescent="0.2">
      <c r="C798" s="447"/>
      <c r="D798" s="23"/>
      <c r="E798" s="23"/>
      <c r="F798" s="1006"/>
      <c r="G798" s="1007"/>
      <c r="H798" s="1007"/>
      <c r="I798" s="1007"/>
      <c r="J798" s="1007"/>
      <c r="K798" s="1007"/>
      <c r="L798" s="1007"/>
      <c r="M798" s="1007"/>
      <c r="N798" s="1008"/>
      <c r="O798" s="22"/>
      <c r="P798" s="295"/>
      <c r="Q798" s="295"/>
      <c r="R798" s="295"/>
      <c r="S798" s="295"/>
      <c r="T798" s="295"/>
      <c r="U798" s="295"/>
      <c r="V798" s="295"/>
      <c r="W798" s="314"/>
    </row>
    <row r="799" spans="3:23" s="294" customFormat="1" ht="5.0999999999999996" customHeight="1" x14ac:dyDescent="0.2">
      <c r="C799" s="447"/>
      <c r="D799" s="23"/>
      <c r="E799" s="23"/>
      <c r="F799" s="23"/>
      <c r="G799" s="23"/>
      <c r="H799" s="23"/>
      <c r="I799" s="23"/>
      <c r="J799" s="23"/>
      <c r="K799" s="23"/>
      <c r="L799" s="23"/>
      <c r="M799" s="23"/>
      <c r="N799" s="517"/>
      <c r="O799" s="22"/>
      <c r="P799" s="295"/>
      <c r="Q799" s="295"/>
      <c r="R799" s="295"/>
      <c r="S799" s="295"/>
      <c r="T799" s="295"/>
      <c r="U799" s="295"/>
      <c r="V799" s="295"/>
      <c r="W799" s="314"/>
    </row>
    <row r="800" spans="3:23" s="294" customFormat="1" ht="12.75" customHeight="1" x14ac:dyDescent="0.2">
      <c r="C800" s="447"/>
      <c r="D800" s="23"/>
      <c r="E800" s="23"/>
      <c r="F800" s="1134" t="str">
        <f>Translations!$B$210</f>
        <v>Reference to external files, if relevant</v>
      </c>
      <c r="G800" s="1134"/>
      <c r="H800" s="1134"/>
      <c r="I800" s="1134"/>
      <c r="J800" s="1134"/>
      <c r="K800" s="934"/>
      <c r="L800" s="934"/>
      <c r="M800" s="934"/>
      <c r="N800" s="934"/>
      <c r="O800" s="22"/>
      <c r="P800" s="295"/>
      <c r="Q800" s="295"/>
      <c r="R800" s="295"/>
      <c r="S800" s="295"/>
      <c r="T800" s="295"/>
      <c r="U800" s="295"/>
      <c r="V800" s="295"/>
      <c r="W800" s="314"/>
    </row>
    <row r="801" spans="1:25" ht="5.0999999999999996" customHeight="1" x14ac:dyDescent="0.2">
      <c r="C801" s="447"/>
      <c r="D801" s="23"/>
      <c r="E801" s="23"/>
      <c r="F801" s="23"/>
      <c r="G801" s="23"/>
      <c r="H801" s="23"/>
      <c r="I801" s="23"/>
      <c r="J801" s="23"/>
      <c r="K801" s="23"/>
      <c r="L801" s="23"/>
      <c r="M801" s="23"/>
      <c r="N801" s="517"/>
      <c r="O801" s="22"/>
      <c r="P801" s="295"/>
      <c r="Q801" s="295"/>
      <c r="R801" s="295"/>
      <c r="S801" s="295"/>
      <c r="T801" s="295"/>
      <c r="U801" s="295"/>
      <c r="V801" s="295"/>
      <c r="W801" s="314"/>
    </row>
    <row r="802" spans="1:25" ht="12.75" customHeight="1" x14ac:dyDescent="0.2">
      <c r="C802" s="270"/>
      <c r="D802" s="29" t="s">
        <v>153</v>
      </c>
      <c r="E802" s="1076" t="str">
        <f>Translations!$B$316</f>
        <v>Description of the methodology for keeping track of the products produced</v>
      </c>
      <c r="F802" s="1076"/>
      <c r="G802" s="1076"/>
      <c r="H802" s="1076"/>
      <c r="I802" s="1076"/>
      <c r="J802" s="1076"/>
      <c r="K802" s="1076"/>
      <c r="L802" s="1076"/>
      <c r="M802" s="1076"/>
      <c r="N802" s="1077"/>
      <c r="O802" s="22"/>
      <c r="P802" s="295"/>
      <c r="Q802" s="295"/>
      <c r="R802" s="295"/>
      <c r="S802" s="295"/>
      <c r="T802" s="295"/>
      <c r="U802" s="295"/>
      <c r="V802" s="295"/>
      <c r="W802" s="314"/>
    </row>
    <row r="803" spans="1:25" ht="5.0999999999999996" customHeight="1" x14ac:dyDescent="0.2">
      <c r="C803" s="270"/>
      <c r="E803" s="272"/>
      <c r="F803" s="498"/>
      <c r="G803" s="499"/>
      <c r="H803" s="499"/>
      <c r="I803" s="499"/>
      <c r="J803" s="499"/>
      <c r="K803" s="499"/>
      <c r="L803" s="499"/>
      <c r="M803" s="499"/>
      <c r="N803" s="506"/>
      <c r="O803" s="22"/>
      <c r="P803" s="295"/>
      <c r="Q803" s="295"/>
      <c r="R803" s="295"/>
      <c r="S803" s="295"/>
      <c r="T803" s="295"/>
      <c r="U803" s="295"/>
      <c r="V803" s="295"/>
      <c r="W803" s="314"/>
    </row>
    <row r="804" spans="1:25" ht="12.75" customHeight="1" x14ac:dyDescent="0.2">
      <c r="C804" s="270"/>
      <c r="D804" s="496"/>
      <c r="E804" s="137"/>
      <c r="F804" s="1026" t="str">
        <f>IF(M775=EUConst_Relevant,HYPERLINK("#" &amp; Q804,EUConst_MsgDescription),"")</f>
        <v/>
      </c>
      <c r="G804" s="1004"/>
      <c r="H804" s="1004"/>
      <c r="I804" s="1004"/>
      <c r="J804" s="1004"/>
      <c r="K804" s="1004"/>
      <c r="L804" s="1004"/>
      <c r="M804" s="1004"/>
      <c r="N804" s="1005"/>
      <c r="O804" s="22"/>
      <c r="P804" s="26" t="s">
        <v>481</v>
      </c>
      <c r="Q804" s="477" t="str">
        <f>"#"&amp;ADDRESS(ROW($C$10),COLUMN($C$10))</f>
        <v>#$C$10</v>
      </c>
      <c r="R804" s="295"/>
      <c r="S804" s="295"/>
      <c r="T804" s="295"/>
      <c r="U804" s="295"/>
      <c r="V804" s="295"/>
      <c r="W804" s="314"/>
    </row>
    <row r="805" spans="1:25" ht="5.0999999999999996" customHeight="1" x14ac:dyDescent="0.2">
      <c r="C805" s="270"/>
      <c r="D805" s="496"/>
      <c r="E805" s="28"/>
      <c r="F805" s="1069"/>
      <c r="G805" s="1069"/>
      <c r="H805" s="1069"/>
      <c r="I805" s="1069"/>
      <c r="J805" s="1069"/>
      <c r="K805" s="1069"/>
      <c r="L805" s="1069"/>
      <c r="M805" s="1069"/>
      <c r="N805" s="1070"/>
      <c r="O805" s="22"/>
      <c r="P805" s="301"/>
      <c r="Q805" s="295"/>
      <c r="R805" s="295"/>
      <c r="S805" s="295"/>
      <c r="T805" s="295"/>
      <c r="U805" s="295"/>
      <c r="V805" s="295"/>
      <c r="W805" s="314"/>
    </row>
    <row r="806" spans="1:25" ht="50.1" customHeight="1" x14ac:dyDescent="0.2">
      <c r="C806" s="270"/>
      <c r="D806" s="496"/>
      <c r="E806" s="317"/>
      <c r="F806" s="977"/>
      <c r="G806" s="978"/>
      <c r="H806" s="978"/>
      <c r="I806" s="978"/>
      <c r="J806" s="978"/>
      <c r="K806" s="978"/>
      <c r="L806" s="978"/>
      <c r="M806" s="978"/>
      <c r="N806" s="984"/>
      <c r="O806" s="22"/>
      <c r="P806" s="295"/>
      <c r="Q806" s="295"/>
      <c r="R806" s="295"/>
      <c r="S806" s="295"/>
      <c r="T806" s="295"/>
      <c r="U806" s="295"/>
      <c r="V806" s="295"/>
      <c r="W806" s="314"/>
    </row>
    <row r="807" spans="1:25" s="23" customFormat="1" ht="12.75" x14ac:dyDescent="0.2">
      <c r="A807" s="26"/>
      <c r="B807" s="40"/>
      <c r="C807" s="515"/>
      <c r="D807" s="516"/>
      <c r="E807" s="516"/>
      <c r="F807" s="516"/>
      <c r="G807" s="516"/>
      <c r="H807" s="516"/>
      <c r="I807" s="516"/>
      <c r="J807" s="516"/>
      <c r="K807" s="516"/>
      <c r="L807" s="516"/>
      <c r="M807" s="516"/>
      <c r="N807" s="518"/>
      <c r="O807" s="22"/>
      <c r="P807" s="295"/>
      <c r="Q807" s="295"/>
      <c r="R807" s="295"/>
      <c r="S807" s="27"/>
      <c r="T807" s="26"/>
      <c r="U807" s="26"/>
      <c r="V807" s="26"/>
      <c r="W807" s="288"/>
    </row>
    <row r="808" spans="1:25" s="23" customFormat="1" x14ac:dyDescent="0.2">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2">
      <c r="A809" s="26"/>
      <c r="B809" s="40"/>
      <c r="C809" s="40"/>
      <c r="D809" s="1153" t="str">
        <f>Translations!$B$75</f>
        <v xml:space="preserve">&lt;&lt;&lt; Click here to proceed to next sheet &gt;&gt;&gt; </v>
      </c>
      <c r="E809" s="1153"/>
      <c r="F809" s="1153"/>
      <c r="G809" s="1153"/>
      <c r="H809" s="1153"/>
      <c r="I809" s="1153"/>
      <c r="J809" s="1153"/>
      <c r="K809" s="1153"/>
      <c r="L809" s="1153"/>
      <c r="M809" s="1153"/>
      <c r="N809" s="1153"/>
      <c r="O809" s="22"/>
      <c r="P809" s="26"/>
      <c r="Q809" s="26"/>
      <c r="R809" s="27"/>
      <c r="S809" s="27"/>
      <c r="T809" s="26"/>
      <c r="U809" s="26"/>
      <c r="V809" s="26"/>
      <c r="W809" s="288"/>
      <c r="X809" s="294"/>
      <c r="Y809" s="294"/>
    </row>
    <row r="810" spans="1:25" ht="12.75" customHeight="1" x14ac:dyDescent="0.2">
      <c r="O810" s="22"/>
    </row>
    <row r="811" spans="1:25" s="23" customFormat="1" hidden="1" x14ac:dyDescent="0.2">
      <c r="A811" s="26" t="s">
        <v>437</v>
      </c>
      <c r="B811" s="26" t="s">
        <v>466</v>
      </c>
      <c r="C811" s="26" t="s">
        <v>466</v>
      </c>
      <c r="D811" s="26" t="s">
        <v>466</v>
      </c>
      <c r="E811" s="26" t="s">
        <v>466</v>
      </c>
      <c r="F811" s="26" t="s">
        <v>466</v>
      </c>
      <c r="G811" s="26"/>
      <c r="H811" s="26" t="s">
        <v>466</v>
      </c>
      <c r="I811" s="26" t="s">
        <v>466</v>
      </c>
      <c r="J811" s="26" t="s">
        <v>466</v>
      </c>
      <c r="K811" s="26" t="s">
        <v>466</v>
      </c>
      <c r="L811" s="26" t="s">
        <v>466</v>
      </c>
      <c r="M811" s="26" t="s">
        <v>466</v>
      </c>
      <c r="N811" s="26" t="s">
        <v>466</v>
      </c>
      <c r="O811" s="26" t="s">
        <v>466</v>
      </c>
      <c r="P811" s="26" t="s">
        <v>466</v>
      </c>
      <c r="Q811" s="26" t="s">
        <v>466</v>
      </c>
      <c r="R811" s="26" t="s">
        <v>466</v>
      </c>
      <c r="S811" s="26" t="s">
        <v>466</v>
      </c>
      <c r="T811" s="26" t="s">
        <v>466</v>
      </c>
      <c r="U811" s="26" t="s">
        <v>466</v>
      </c>
      <c r="V811" s="26" t="s">
        <v>466</v>
      </c>
      <c r="W811" s="288" t="s">
        <v>466</v>
      </c>
      <c r="X811" s="294"/>
      <c r="Y811" s="294"/>
    </row>
    <row r="812" spans="1:25" s="23" customFormat="1" hidden="1" x14ac:dyDescent="0.2">
      <c r="A812" s="26" t="s">
        <v>437</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2">
      <c r="A813" s="26" t="s">
        <v>437</v>
      </c>
      <c r="C813" s="382">
        <v>8</v>
      </c>
      <c r="D813" s="20" t="s">
        <v>939</v>
      </c>
    </row>
    <row r="814" spans="1:25" ht="12.75" hidden="1" customHeight="1" x14ac:dyDescent="0.2">
      <c r="A814" s="26" t="s">
        <v>437</v>
      </c>
    </row>
    <row r="815" spans="1:25" ht="12.75" hidden="1" customHeight="1" x14ac:dyDescent="0.2">
      <c r="A815" s="26" t="s">
        <v>437</v>
      </c>
    </row>
    <row r="816" spans="1:25" ht="12.75" hidden="1" customHeight="1" x14ac:dyDescent="0.2">
      <c r="A816" s="26" t="s">
        <v>437</v>
      </c>
    </row>
    <row r="817" s="294" customFormat="1" ht="12.75" customHeight="1" x14ac:dyDescent="0.2"/>
    <row r="818" s="294" customFormat="1" ht="12.75" customHeight="1" x14ac:dyDescent="0.2"/>
    <row r="819" s="294" customFormat="1" ht="12.75" customHeight="1" x14ac:dyDescent="0.2"/>
    <row r="820" s="294" customFormat="1" ht="12.75" customHeight="1" x14ac:dyDescent="0.2"/>
    <row r="821" s="294" customFormat="1" ht="12.75" customHeight="1" x14ac:dyDescent="0.2"/>
    <row r="822" s="294" customFormat="1" ht="12.75" customHeight="1" x14ac:dyDescent="0.2"/>
    <row r="823" s="294" customFormat="1" ht="12.75" customHeight="1" x14ac:dyDescent="0.2"/>
    <row r="824" s="294" customFormat="1" ht="12.75" customHeight="1" x14ac:dyDescent="0.2"/>
    <row r="825" s="294" customFormat="1" ht="12.75" customHeight="1" x14ac:dyDescent="0.2"/>
  </sheetData>
  <sheetProtection sheet="1" objects="1" scenarios="1" formatCells="0" formatColumns="0" formatRows="0"/>
  <mergeCells count="930">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 ref="D739:H739"/>
    <mergeCell ref="I739:L739"/>
    <mergeCell ref="M739:N739"/>
    <mergeCell ref="I740:N740"/>
    <mergeCell ref="E742:M742"/>
    <mergeCell ref="E744:N744"/>
    <mergeCell ref="E746:N746"/>
    <mergeCell ref="E747:N747"/>
    <mergeCell ref="E748:N748"/>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I714:J714"/>
    <mergeCell ref="K714:L714"/>
    <mergeCell ref="M714:N714"/>
    <mergeCell ref="F703:N703"/>
    <mergeCell ref="E706:N706"/>
    <mergeCell ref="E707:N707"/>
    <mergeCell ref="E708:L708"/>
    <mergeCell ref="M708:N708"/>
    <mergeCell ref="J709:N709"/>
    <mergeCell ref="E711:N711"/>
    <mergeCell ref="F713:H713"/>
    <mergeCell ref="F714:H714"/>
    <mergeCell ref="F692:N692"/>
    <mergeCell ref="F694:N694"/>
    <mergeCell ref="F695:N695"/>
    <mergeCell ref="F696:N696"/>
    <mergeCell ref="F698:J698"/>
    <mergeCell ref="K698:N698"/>
    <mergeCell ref="E700:H700"/>
    <mergeCell ref="K700:N700"/>
    <mergeCell ref="F702:N702"/>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59:N659"/>
    <mergeCell ref="E661:N661"/>
    <mergeCell ref="F663:N663"/>
    <mergeCell ref="F664:N664"/>
    <mergeCell ref="F665:N665"/>
    <mergeCell ref="D668:N668"/>
    <mergeCell ref="E670:N670"/>
    <mergeCell ref="E671:N671"/>
    <mergeCell ref="F673:N673"/>
    <mergeCell ref="F648:N648"/>
    <mergeCell ref="F650:N650"/>
    <mergeCell ref="F651:N651"/>
    <mergeCell ref="F652:N652"/>
    <mergeCell ref="F654:J654"/>
    <mergeCell ref="K654:N654"/>
    <mergeCell ref="E656:H656"/>
    <mergeCell ref="K656:N656"/>
    <mergeCell ref="F658:N658"/>
    <mergeCell ref="F643:H643"/>
    <mergeCell ref="I643:J643"/>
    <mergeCell ref="K643:L643"/>
    <mergeCell ref="M643:N643"/>
    <mergeCell ref="F644:H644"/>
    <mergeCell ref="I644:J644"/>
    <mergeCell ref="K644:L644"/>
    <mergeCell ref="M644:N644"/>
    <mergeCell ref="F646:N646"/>
    <mergeCell ref="E638:N638"/>
    <mergeCell ref="E639:N639"/>
    <mergeCell ref="E641:N641"/>
    <mergeCell ref="I642:J642"/>
    <mergeCell ref="K642:L642"/>
    <mergeCell ref="M642:N642"/>
    <mergeCell ref="E630:N630"/>
    <mergeCell ref="E631:N631"/>
    <mergeCell ref="E633:J633"/>
    <mergeCell ref="K633:N633"/>
    <mergeCell ref="E635:J635"/>
    <mergeCell ref="K635:N635"/>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F599:N599"/>
    <mergeCell ref="F601:N601"/>
    <mergeCell ref="F602:N602"/>
    <mergeCell ref="F603:N603"/>
    <mergeCell ref="F605:J605"/>
    <mergeCell ref="K605:N605"/>
    <mergeCell ref="E607:H607"/>
    <mergeCell ref="K607:N607"/>
    <mergeCell ref="F609:N609"/>
    <mergeCell ref="E594:N594"/>
    <mergeCell ref="I595:J595"/>
    <mergeCell ref="K595:L595"/>
    <mergeCell ref="M595:N595"/>
    <mergeCell ref="I596:J596"/>
    <mergeCell ref="K596:L596"/>
    <mergeCell ref="M596:N596"/>
    <mergeCell ref="I597:J597"/>
    <mergeCell ref="K597:L597"/>
    <mergeCell ref="M597:N597"/>
    <mergeCell ref="F596:H596"/>
    <mergeCell ref="F597:H597"/>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I567:J567"/>
    <mergeCell ref="K567:L567"/>
    <mergeCell ref="M567:N567"/>
    <mergeCell ref="F568:H568"/>
    <mergeCell ref="I568:J568"/>
    <mergeCell ref="K568:L568"/>
    <mergeCell ref="M568:N568"/>
    <mergeCell ref="F569:H569"/>
    <mergeCell ref="I569:J569"/>
    <mergeCell ref="K569:L569"/>
    <mergeCell ref="M569:N569"/>
    <mergeCell ref="F557:J557"/>
    <mergeCell ref="K557:N557"/>
    <mergeCell ref="E560:N560"/>
    <mergeCell ref="E561:N561"/>
    <mergeCell ref="E562:N562"/>
    <mergeCell ref="E563:N563"/>
    <mergeCell ref="F564:N564"/>
    <mergeCell ref="F565:N565"/>
    <mergeCell ref="F566:N566"/>
    <mergeCell ref="E550:N550"/>
    <mergeCell ref="E551:N551"/>
    <mergeCell ref="F553:N553"/>
    <mergeCell ref="F554:N554"/>
    <mergeCell ref="F555:N555"/>
    <mergeCell ref="F539:N539"/>
    <mergeCell ref="E541:N541"/>
    <mergeCell ref="F543:N543"/>
    <mergeCell ref="F544:N544"/>
    <mergeCell ref="F545:N545"/>
    <mergeCell ref="D548:N548"/>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18:N518"/>
    <mergeCell ref="F519:N519"/>
    <mergeCell ref="F520:N520"/>
    <mergeCell ref="F521:N521"/>
    <mergeCell ref="I522:J522"/>
    <mergeCell ref="K522:L522"/>
    <mergeCell ref="M522:N522"/>
    <mergeCell ref="F523:H523"/>
    <mergeCell ref="I523:J523"/>
    <mergeCell ref="K523:L523"/>
    <mergeCell ref="M523:N523"/>
    <mergeCell ref="E506:N506"/>
    <mergeCell ref="E508:J508"/>
    <mergeCell ref="K508:N508"/>
    <mergeCell ref="E510:J510"/>
    <mergeCell ref="K510:N510"/>
    <mergeCell ref="E511:N511"/>
    <mergeCell ref="E514:N514"/>
    <mergeCell ref="E515:N515"/>
    <mergeCell ref="E517:N517"/>
    <mergeCell ref="I493:N493"/>
    <mergeCell ref="E497:N497"/>
    <mergeCell ref="E499:N499"/>
    <mergeCell ref="E500:N500"/>
    <mergeCell ref="F501:N501"/>
    <mergeCell ref="F502:N502"/>
    <mergeCell ref="F503:N503"/>
    <mergeCell ref="F504:N504"/>
    <mergeCell ref="E505:N505"/>
    <mergeCell ref="F480:N480"/>
    <mergeCell ref="E482:N482"/>
    <mergeCell ref="F484:N484"/>
    <mergeCell ref="F485:N485"/>
    <mergeCell ref="F486:N486"/>
    <mergeCell ref="F488:J488"/>
    <mergeCell ref="K488:N488"/>
    <mergeCell ref="D492:H492"/>
    <mergeCell ref="I492:L492"/>
    <mergeCell ref="M492:N492"/>
    <mergeCell ref="F469:N469"/>
    <mergeCell ref="F471:N471"/>
    <mergeCell ref="F472:N472"/>
    <mergeCell ref="F473:N473"/>
    <mergeCell ref="F475:J475"/>
    <mergeCell ref="K475:N475"/>
    <mergeCell ref="E477:H477"/>
    <mergeCell ref="K477:N477"/>
    <mergeCell ref="F479:N479"/>
    <mergeCell ref="F466:G466"/>
    <mergeCell ref="H466:H467"/>
    <mergeCell ref="I466:J466"/>
    <mergeCell ref="K466:L466"/>
    <mergeCell ref="M466:N466"/>
    <mergeCell ref="F467:G467"/>
    <mergeCell ref="I467:J467"/>
    <mergeCell ref="K467:L467"/>
    <mergeCell ref="M467:N467"/>
    <mergeCell ref="F464:G464"/>
    <mergeCell ref="H464:H465"/>
    <mergeCell ref="I464:J464"/>
    <mergeCell ref="K464:L464"/>
    <mergeCell ref="M464:N464"/>
    <mergeCell ref="F465:G465"/>
    <mergeCell ref="I465:J465"/>
    <mergeCell ref="K465:L465"/>
    <mergeCell ref="M465:N465"/>
    <mergeCell ref="F462:G462"/>
    <mergeCell ref="H462:H463"/>
    <mergeCell ref="I462:J462"/>
    <mergeCell ref="K462:L462"/>
    <mergeCell ref="M462:N462"/>
    <mergeCell ref="F463:G463"/>
    <mergeCell ref="I463:J463"/>
    <mergeCell ref="K463:L463"/>
    <mergeCell ref="M463:N463"/>
    <mergeCell ref="F460:G460"/>
    <mergeCell ref="H460:H461"/>
    <mergeCell ref="I460:J460"/>
    <mergeCell ref="K460:L460"/>
    <mergeCell ref="M460:N460"/>
    <mergeCell ref="F461:G461"/>
    <mergeCell ref="I461:J461"/>
    <mergeCell ref="K461:L461"/>
    <mergeCell ref="M461:N461"/>
    <mergeCell ref="F458:G458"/>
    <mergeCell ref="H458:H459"/>
    <mergeCell ref="I458:J458"/>
    <mergeCell ref="K458:L458"/>
    <mergeCell ref="M458:N458"/>
    <mergeCell ref="F459:G459"/>
    <mergeCell ref="I459:J459"/>
    <mergeCell ref="K459:L459"/>
    <mergeCell ref="M459:N459"/>
    <mergeCell ref="F448:N448"/>
    <mergeCell ref="E451:N451"/>
    <mergeCell ref="E452:N452"/>
    <mergeCell ref="E453:L453"/>
    <mergeCell ref="M453:N453"/>
    <mergeCell ref="J454:N454"/>
    <mergeCell ref="E456:N456"/>
    <mergeCell ref="I457:J457"/>
    <mergeCell ref="K457:L457"/>
    <mergeCell ref="M457:N457"/>
    <mergeCell ref="F437:N437"/>
    <mergeCell ref="F439:N439"/>
    <mergeCell ref="F440:N440"/>
    <mergeCell ref="F441:N441"/>
    <mergeCell ref="F443:J443"/>
    <mergeCell ref="K443:N443"/>
    <mergeCell ref="E445:H445"/>
    <mergeCell ref="K445:N445"/>
    <mergeCell ref="F447:N447"/>
    <mergeCell ref="F428:N428"/>
    <mergeCell ref="E431:N431"/>
    <mergeCell ref="E432:N432"/>
    <mergeCell ref="E433:N433"/>
    <mergeCell ref="I434:J434"/>
    <mergeCell ref="K434:L434"/>
    <mergeCell ref="M434:N434"/>
    <mergeCell ref="F435:H435"/>
    <mergeCell ref="I435:J435"/>
    <mergeCell ref="K435:L435"/>
    <mergeCell ref="M435:N435"/>
    <mergeCell ref="F417:N417"/>
    <mergeCell ref="F419:N419"/>
    <mergeCell ref="F420:N420"/>
    <mergeCell ref="F421:N421"/>
    <mergeCell ref="F423:J423"/>
    <mergeCell ref="K423:N423"/>
    <mergeCell ref="E425:H425"/>
    <mergeCell ref="K425:N425"/>
    <mergeCell ref="F427:N427"/>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E408:N408"/>
    <mergeCell ref="I409:J409"/>
    <mergeCell ref="K409:L409"/>
    <mergeCell ref="M409:N409"/>
    <mergeCell ref="F410:H410"/>
    <mergeCell ref="I410:J410"/>
    <mergeCell ref="K410:L410"/>
    <mergeCell ref="M410:N410"/>
    <mergeCell ref="F411:H411"/>
    <mergeCell ref="I411:J411"/>
    <mergeCell ref="K411:L411"/>
    <mergeCell ref="M411:N411"/>
    <mergeCell ref="E396:N396"/>
    <mergeCell ref="E397:N397"/>
    <mergeCell ref="F399:N399"/>
    <mergeCell ref="F400:N400"/>
    <mergeCell ref="F401:N401"/>
    <mergeCell ref="F403:J403"/>
    <mergeCell ref="K403:N403"/>
    <mergeCell ref="E406:N406"/>
    <mergeCell ref="E407:N407"/>
    <mergeCell ref="E382:H382"/>
    <mergeCell ref="K382:N382"/>
    <mergeCell ref="F384:N384"/>
    <mergeCell ref="F385:N385"/>
    <mergeCell ref="E387:N387"/>
    <mergeCell ref="F389:N389"/>
    <mergeCell ref="F390:N390"/>
    <mergeCell ref="F391:N391"/>
    <mergeCell ref="D394:N394"/>
    <mergeCell ref="F372:H372"/>
    <mergeCell ref="I372:J372"/>
    <mergeCell ref="K372:L372"/>
    <mergeCell ref="M372:N372"/>
    <mergeCell ref="F374:N374"/>
    <mergeCell ref="F376:N376"/>
    <mergeCell ref="F377:N377"/>
    <mergeCell ref="F378:N378"/>
    <mergeCell ref="F380:J380"/>
    <mergeCell ref="K380:N380"/>
    <mergeCell ref="E363:J363"/>
    <mergeCell ref="K363:N363"/>
    <mergeCell ref="E366:N366"/>
    <mergeCell ref="E367:N367"/>
    <mergeCell ref="E369:N369"/>
    <mergeCell ref="I370:J370"/>
    <mergeCell ref="K370:L370"/>
    <mergeCell ref="M370:N370"/>
    <mergeCell ref="F371:H371"/>
    <mergeCell ref="I371:J371"/>
    <mergeCell ref="K371:L371"/>
    <mergeCell ref="M371:N371"/>
    <mergeCell ref="D351:H351"/>
    <mergeCell ref="I351:L351"/>
    <mergeCell ref="M351:N351"/>
    <mergeCell ref="I352:N352"/>
    <mergeCell ref="E354:M354"/>
    <mergeCell ref="E356:N356"/>
    <mergeCell ref="E358:N358"/>
    <mergeCell ref="E359:N359"/>
    <mergeCell ref="E361:J361"/>
    <mergeCell ref="K361:N361"/>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69:H269"/>
    <mergeCell ref="I269:J269"/>
    <mergeCell ref="K269:L269"/>
    <mergeCell ref="M269:N269"/>
    <mergeCell ref="F270:H270"/>
    <mergeCell ref="I270:J270"/>
    <mergeCell ref="K270:L270"/>
    <mergeCell ref="M270:N270"/>
    <mergeCell ref="F271:H271"/>
    <mergeCell ref="I271:J271"/>
    <mergeCell ref="K271:L271"/>
    <mergeCell ref="M271:N271"/>
    <mergeCell ref="E266:N266"/>
    <mergeCell ref="E267:N267"/>
    <mergeCell ref="I268:J268"/>
    <mergeCell ref="K268:L268"/>
    <mergeCell ref="M268:N268"/>
    <mergeCell ref="F258:N258"/>
    <mergeCell ref="F259:N259"/>
    <mergeCell ref="E265:N265"/>
    <mergeCell ref="F260:N260"/>
    <mergeCell ref="F262:J262"/>
    <mergeCell ref="K262:N262"/>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F167:N167"/>
    <mergeCell ref="F168:N168"/>
    <mergeCell ref="F169:N169"/>
    <mergeCell ref="F170:N170"/>
    <mergeCell ref="F171:N171"/>
    <mergeCell ref="E161:N161"/>
    <mergeCell ref="I175:J175"/>
    <mergeCell ref="K175:L175"/>
    <mergeCell ref="M175:N175"/>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disablePrompts="1"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workbookViewId="0">
      <pane ySplit="5" topLeftCell="A6" activePane="bottomLeft" state="frozen"/>
      <selection pane="bottomLeft" activeCell="B6" sqref="B6"/>
    </sheetView>
  </sheetViews>
  <sheetFormatPr baseColWidth="10" defaultRowHeight="12.75" x14ac:dyDescent="0.25"/>
  <cols>
    <col min="1" max="1" width="2.7109375" style="197" hidden="1" customWidth="1"/>
    <col min="2" max="2" width="2.7109375" style="228" customWidth="1"/>
    <col min="3" max="4" width="4.7109375" style="228" customWidth="1"/>
    <col min="5" max="14" width="12.7109375" style="228" customWidth="1"/>
    <col min="15" max="15" width="4.7109375" style="228" customWidth="1"/>
    <col min="16" max="16" width="12.7109375" style="197" hidden="1" customWidth="1"/>
    <col min="17" max="19" width="11.42578125" style="197" hidden="1" customWidth="1"/>
    <col min="20" max="16384" width="11.42578125" style="228"/>
  </cols>
  <sheetData>
    <row r="1" spans="1:20" s="197" customFormat="1" ht="13.5" hidden="1" thickBot="1" x14ac:dyDescent="0.3">
      <c r="A1" s="197" t="s">
        <v>437</v>
      </c>
      <c r="P1" s="197" t="s">
        <v>437</v>
      </c>
      <c r="Q1" s="197" t="s">
        <v>437</v>
      </c>
      <c r="R1" s="197" t="s">
        <v>437</v>
      </c>
      <c r="S1" s="197" t="s">
        <v>437</v>
      </c>
    </row>
    <row r="2" spans="1:20" ht="13.5" thickBot="1" x14ac:dyDescent="0.25">
      <c r="B2" s="1185" t="str">
        <f>Translations!$B$423</f>
        <v>H. 
Special BM</v>
      </c>
      <c r="C2" s="1186"/>
      <c r="D2" s="1187"/>
      <c r="E2" s="368" t="str">
        <f>Translations!$B$2</f>
        <v>Navigation area:</v>
      </c>
      <c r="F2" s="369"/>
      <c r="G2" s="781" t="str">
        <f>Translations!$B$18</f>
        <v>Table of contents</v>
      </c>
      <c r="H2" s="693"/>
      <c r="I2" s="693" t="str">
        <f>Translations!$B$19</f>
        <v>Previous sheet</v>
      </c>
      <c r="J2" s="693"/>
      <c r="K2" s="693" t="str">
        <f>Translations!$B$3</f>
        <v>Next sheet</v>
      </c>
      <c r="L2" s="693"/>
      <c r="M2" s="693"/>
      <c r="N2" s="693"/>
      <c r="O2" s="198"/>
      <c r="P2" s="199"/>
      <c r="Q2" s="199"/>
      <c r="R2" s="199"/>
      <c r="S2" s="199"/>
    </row>
    <row r="3" spans="1:20" ht="13.5" thickBot="1" x14ac:dyDescent="0.25">
      <c r="B3" s="1188"/>
      <c r="C3" s="1189"/>
      <c r="D3" s="1190"/>
      <c r="E3" s="693" t="str">
        <f>Translations!$B$4</f>
        <v>Top of sheet</v>
      </c>
      <c r="F3" s="764"/>
      <c r="G3" s="1194" t="str">
        <f>Translations!$B$424</f>
        <v>CWT (Refinery products)</v>
      </c>
      <c r="H3" s="1195"/>
      <c r="I3" s="1195" t="str">
        <f>Translations!$B$425</f>
        <v>Lime</v>
      </c>
      <c r="J3" s="1195"/>
      <c r="K3" s="1195" t="str">
        <f>Translations!$B$426</f>
        <v>Dolime</v>
      </c>
      <c r="L3" s="1195"/>
      <c r="M3" s="1195" t="str">
        <f>Translations!$B$427</f>
        <v>Steam cracking</v>
      </c>
      <c r="N3" s="1195"/>
      <c r="O3" s="198"/>
      <c r="P3" s="199"/>
      <c r="Q3" s="199"/>
      <c r="R3" s="199"/>
      <c r="S3" s="199"/>
    </row>
    <row r="4" spans="1:20" ht="13.5" thickBot="1" x14ac:dyDescent="0.25">
      <c r="B4" s="1191"/>
      <c r="C4" s="1192"/>
      <c r="D4" s="1193"/>
      <c r="E4" s="693" t="str">
        <f>Translations!$B$5</f>
        <v>End of sheet</v>
      </c>
      <c r="F4" s="693"/>
      <c r="G4" s="1196" t="str">
        <f>Translations!$B$428</f>
        <v>CWT (Aromatics)</v>
      </c>
      <c r="H4" s="1181"/>
      <c r="I4" s="1181" t="str">
        <f>Translations!$B$429</f>
        <v>Hydrogen</v>
      </c>
      <c r="J4" s="1181"/>
      <c r="K4" s="1181" t="str">
        <f>Translations!$B$430</f>
        <v>Synthesis gas</v>
      </c>
      <c r="L4" s="1181"/>
      <c r="M4" s="1181" t="str">
        <f>Translations!$B$431</f>
        <v>Ethylene oxide / glycols</v>
      </c>
      <c r="N4" s="1181"/>
      <c r="O4" s="198"/>
      <c r="P4" s="199"/>
      <c r="Q4" s="199"/>
      <c r="R4" s="199"/>
      <c r="S4" s="199"/>
    </row>
    <row r="5" spans="1:20" x14ac:dyDescent="0.2">
      <c r="B5" s="370"/>
      <c r="C5" s="370"/>
      <c r="D5" s="370"/>
      <c r="E5" s="371"/>
      <c r="F5" s="371"/>
      <c r="G5" s="1181" t="str">
        <f>Translations!$B$432</f>
        <v>Vinyl chloride monomer (VCM)</v>
      </c>
      <c r="H5" s="1181"/>
      <c r="I5" s="1182"/>
      <c r="J5" s="1183"/>
      <c r="K5" s="1183"/>
      <c r="L5" s="1183"/>
      <c r="M5" s="1183"/>
      <c r="N5" s="1183"/>
      <c r="O5" s="198"/>
      <c r="P5" s="199"/>
      <c r="Q5" s="199"/>
      <c r="R5" s="199"/>
      <c r="S5" s="199"/>
    </row>
    <row r="6" spans="1:20" x14ac:dyDescent="0.2">
      <c r="B6" s="201"/>
      <c r="C6" s="202"/>
      <c r="D6" s="203"/>
      <c r="E6" s="203"/>
      <c r="F6" s="204"/>
      <c r="G6" s="204"/>
      <c r="H6" s="204"/>
      <c r="I6" s="201"/>
      <c r="J6" s="201"/>
      <c r="K6" s="201"/>
      <c r="L6" s="201"/>
      <c r="M6" s="198"/>
      <c r="N6" s="198"/>
      <c r="O6" s="198"/>
      <c r="P6" s="199"/>
      <c r="Q6" s="199"/>
      <c r="R6" s="199"/>
      <c r="S6" s="199"/>
    </row>
    <row r="7" spans="1:20" ht="23.25" customHeight="1" x14ac:dyDescent="0.2">
      <c r="B7" s="201"/>
      <c r="C7" s="205" t="s">
        <v>717</v>
      </c>
      <c r="D7" s="1184" t="str">
        <f>Translations!$B$433</f>
        <v>Sheet "SpecialBM" - SPECIAL DATA FOR SOME PRODUCT BENCHMARKS</v>
      </c>
      <c r="E7" s="1161"/>
      <c r="F7" s="1161"/>
      <c r="G7" s="1161"/>
      <c r="H7" s="1161"/>
      <c r="I7" s="1161"/>
      <c r="J7" s="1161"/>
      <c r="K7" s="1161"/>
      <c r="L7" s="1161"/>
      <c r="M7" s="1161"/>
      <c r="N7" s="1161"/>
      <c r="O7" s="198"/>
      <c r="P7" s="206" t="s">
        <v>718</v>
      </c>
      <c r="Q7" s="206" t="s">
        <v>718</v>
      </c>
      <c r="R7" s="206" t="s">
        <v>718</v>
      </c>
      <c r="S7" s="206" t="s">
        <v>718</v>
      </c>
    </row>
    <row r="8" spans="1:20" x14ac:dyDescent="0.2">
      <c r="B8" s="201"/>
      <c r="C8" s="201"/>
      <c r="D8" s="201"/>
      <c r="E8" s="201"/>
      <c r="F8" s="201"/>
      <c r="G8" s="201"/>
      <c r="H8" s="201"/>
      <c r="I8" s="201"/>
      <c r="J8" s="201"/>
      <c r="K8" s="201"/>
      <c r="L8" s="201"/>
      <c r="M8" s="198"/>
      <c r="N8" s="198"/>
      <c r="O8" s="198"/>
      <c r="P8" s="207" t="s">
        <v>719</v>
      </c>
      <c r="Q8" s="207" t="s">
        <v>719</v>
      </c>
      <c r="R8" s="207" t="s">
        <v>719</v>
      </c>
      <c r="S8" s="207" t="s">
        <v>719</v>
      </c>
    </row>
    <row r="9" spans="1:20" s="294" customFormat="1" ht="16.5" customHeight="1" x14ac:dyDescent="0.2">
      <c r="A9" s="185"/>
      <c r="B9" s="40"/>
      <c r="C9" s="770" t="str">
        <f>Translations!$B$235</f>
        <v>Introduction to this sheet</v>
      </c>
      <c r="D9" s="770"/>
      <c r="E9" s="770"/>
      <c r="F9" s="770"/>
      <c r="G9" s="770"/>
      <c r="H9" s="770"/>
      <c r="I9" s="770"/>
      <c r="J9" s="770"/>
      <c r="K9" s="770"/>
      <c r="L9" s="770"/>
      <c r="M9" s="770"/>
      <c r="N9" s="770"/>
      <c r="O9" s="40"/>
      <c r="P9" s="295"/>
      <c r="Q9" s="295"/>
      <c r="R9" s="295"/>
      <c r="S9" s="295"/>
      <c r="T9" s="228"/>
    </row>
    <row r="10" spans="1:20" s="294" customFormat="1" ht="5.0999999999999996" customHeight="1" thickBot="1" x14ac:dyDescent="0.25">
      <c r="A10" s="185"/>
      <c r="B10" s="40"/>
      <c r="C10" s="40"/>
      <c r="D10" s="40"/>
      <c r="E10" s="40"/>
      <c r="F10" s="40"/>
      <c r="G10" s="40"/>
      <c r="H10" s="40"/>
      <c r="I10" s="40"/>
      <c r="J10" s="40"/>
      <c r="K10" s="40"/>
      <c r="L10" s="40"/>
      <c r="M10" s="40"/>
      <c r="N10" s="40"/>
      <c r="O10" s="40"/>
      <c r="P10" s="295"/>
      <c r="Q10" s="295"/>
      <c r="R10" s="295"/>
      <c r="S10" s="295"/>
      <c r="T10" s="228"/>
    </row>
    <row r="11" spans="1:20" s="294" customFormat="1" ht="5.0999999999999996" customHeight="1" x14ac:dyDescent="0.2">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12.75" customHeight="1" x14ac:dyDescent="0.2">
      <c r="A12" s="185"/>
      <c r="B12" s="40"/>
      <c r="C12" s="238"/>
      <c r="D12" s="989" t="str">
        <f>Translations!$B$236</f>
        <v>All descriptions of the methods used in subsequent sections below to quantify parameters to be monitored and reported shall include, where relevant:</v>
      </c>
      <c r="E12" s="989"/>
      <c r="F12" s="989"/>
      <c r="G12" s="989"/>
      <c r="H12" s="989"/>
      <c r="I12" s="989"/>
      <c r="J12" s="989"/>
      <c r="K12" s="989"/>
      <c r="L12" s="989"/>
      <c r="M12" s="989"/>
      <c r="N12" s="990"/>
      <c r="O12" s="169"/>
      <c r="P12" s="295"/>
      <c r="Q12" s="295"/>
      <c r="R12" s="295"/>
      <c r="S12" s="295"/>
      <c r="T12" s="228"/>
    </row>
    <row r="13" spans="1:20" s="294" customFormat="1" ht="12.75" customHeight="1" x14ac:dyDescent="0.2">
      <c r="A13" s="185"/>
      <c r="B13" s="40"/>
      <c r="C13" s="238"/>
      <c r="D13" s="239" t="s">
        <v>303</v>
      </c>
      <c r="E13" s="991" t="str">
        <f>Translations!$B$237</f>
        <v>calculation steps</v>
      </c>
      <c r="F13" s="991"/>
      <c r="G13" s="991"/>
      <c r="H13" s="991"/>
      <c r="I13" s="991"/>
      <c r="J13" s="991"/>
      <c r="K13" s="991"/>
      <c r="L13" s="991"/>
      <c r="M13" s="991"/>
      <c r="N13" s="992"/>
      <c r="O13" s="169"/>
      <c r="P13" s="295"/>
      <c r="Q13" s="295"/>
      <c r="R13" s="295"/>
      <c r="S13" s="295"/>
      <c r="T13" s="228"/>
    </row>
    <row r="14" spans="1:20" s="294" customFormat="1" ht="12.75" customHeight="1" x14ac:dyDescent="0.2">
      <c r="A14" s="185"/>
      <c r="B14" s="40"/>
      <c r="C14" s="238"/>
      <c r="D14" s="239" t="s">
        <v>303</v>
      </c>
      <c r="E14" s="991" t="str">
        <f>Translations!$B$238</f>
        <v xml:space="preserve">data sources </v>
      </c>
      <c r="F14" s="991"/>
      <c r="G14" s="991"/>
      <c r="H14" s="991"/>
      <c r="I14" s="991"/>
      <c r="J14" s="991"/>
      <c r="K14" s="991"/>
      <c r="L14" s="991"/>
      <c r="M14" s="991"/>
      <c r="N14" s="992"/>
      <c r="O14" s="169"/>
      <c r="P14" s="295"/>
      <c r="Q14" s="295"/>
      <c r="R14" s="295"/>
      <c r="S14" s="295"/>
      <c r="T14" s="228"/>
    </row>
    <row r="15" spans="1:20" s="294" customFormat="1" ht="12.75" customHeight="1" x14ac:dyDescent="0.2">
      <c r="A15" s="185"/>
      <c r="B15" s="40"/>
      <c r="C15" s="238"/>
      <c r="D15" s="239" t="s">
        <v>303</v>
      </c>
      <c r="E15" s="991" t="str">
        <f>Translations!$B$239</f>
        <v xml:space="preserve">calculation formulae </v>
      </c>
      <c r="F15" s="991"/>
      <c r="G15" s="991"/>
      <c r="H15" s="991"/>
      <c r="I15" s="991"/>
      <c r="J15" s="991"/>
      <c r="K15" s="991"/>
      <c r="L15" s="991"/>
      <c r="M15" s="991"/>
      <c r="N15" s="992"/>
      <c r="O15" s="169"/>
      <c r="P15" s="295"/>
      <c r="Q15" s="295"/>
      <c r="R15" s="295"/>
      <c r="S15" s="295"/>
      <c r="T15" s="228"/>
    </row>
    <row r="16" spans="1:20" s="294" customFormat="1" ht="12.75" customHeight="1" x14ac:dyDescent="0.2">
      <c r="A16" s="185"/>
      <c r="B16" s="40"/>
      <c r="C16" s="238"/>
      <c r="D16" s="239" t="s">
        <v>303</v>
      </c>
      <c r="E16" s="991" t="str">
        <f>Translations!$B$240</f>
        <v xml:space="preserve">relevant calculation factors including unit of measurement </v>
      </c>
      <c r="F16" s="991"/>
      <c r="G16" s="991"/>
      <c r="H16" s="991"/>
      <c r="I16" s="991"/>
      <c r="J16" s="991"/>
      <c r="K16" s="991"/>
      <c r="L16" s="991"/>
      <c r="M16" s="991"/>
      <c r="N16" s="992"/>
      <c r="O16" s="169"/>
      <c r="P16" s="295"/>
      <c r="Q16" s="295"/>
      <c r="R16" s="295"/>
      <c r="S16" s="295"/>
      <c r="T16" s="228"/>
    </row>
    <row r="17" spans="1:20" s="294" customFormat="1" ht="12.75" customHeight="1" x14ac:dyDescent="0.2">
      <c r="A17" s="185"/>
      <c r="B17" s="40"/>
      <c r="C17" s="238"/>
      <c r="D17" s="239" t="s">
        <v>303</v>
      </c>
      <c r="E17" s="991" t="str">
        <f>Translations!$B$241</f>
        <v xml:space="preserve">horizontal and vertical checks for corroborating data </v>
      </c>
      <c r="F17" s="991"/>
      <c r="G17" s="991"/>
      <c r="H17" s="991"/>
      <c r="I17" s="991"/>
      <c r="J17" s="991"/>
      <c r="K17" s="991"/>
      <c r="L17" s="991"/>
      <c r="M17" s="991"/>
      <c r="N17" s="992"/>
      <c r="O17" s="169"/>
      <c r="P17" s="295"/>
      <c r="Q17" s="295"/>
      <c r="R17" s="295"/>
      <c r="S17" s="295"/>
      <c r="T17" s="228"/>
    </row>
    <row r="18" spans="1:20" s="294" customFormat="1" ht="12.75" customHeight="1" x14ac:dyDescent="0.2">
      <c r="A18" s="185"/>
      <c r="B18" s="40"/>
      <c r="C18" s="238"/>
      <c r="D18" s="239" t="s">
        <v>303</v>
      </c>
      <c r="E18" s="991" t="str">
        <f>Translations!$B$242</f>
        <v>procedures underpinning sampling plans</v>
      </c>
      <c r="F18" s="991"/>
      <c r="G18" s="991"/>
      <c r="H18" s="991"/>
      <c r="I18" s="991"/>
      <c r="J18" s="991"/>
      <c r="K18" s="991"/>
      <c r="L18" s="991"/>
      <c r="M18" s="991"/>
      <c r="N18" s="992"/>
      <c r="O18" s="169"/>
      <c r="P18" s="295"/>
      <c r="Q18" s="295"/>
      <c r="R18" s="295"/>
      <c r="S18" s="295"/>
      <c r="T18" s="228"/>
    </row>
    <row r="19" spans="1:20" s="294" customFormat="1" ht="12.75" customHeight="1" x14ac:dyDescent="0.2">
      <c r="A19" s="185"/>
      <c r="B19" s="40"/>
      <c r="C19" s="238"/>
      <c r="D19" s="239" t="s">
        <v>303</v>
      </c>
      <c r="E19" s="991" t="str">
        <f>Translations!$B$243</f>
        <v>measurement equipment used with reference to the relevant diagram and a description how they are installed and maintained</v>
      </c>
      <c r="F19" s="991"/>
      <c r="G19" s="991"/>
      <c r="H19" s="991"/>
      <c r="I19" s="991"/>
      <c r="J19" s="991"/>
      <c r="K19" s="991"/>
      <c r="L19" s="991"/>
      <c r="M19" s="991"/>
      <c r="N19" s="992"/>
      <c r="O19" s="169"/>
      <c r="P19" s="295"/>
      <c r="Q19" s="295"/>
      <c r="R19" s="295"/>
      <c r="S19" s="295"/>
      <c r="T19" s="228"/>
    </row>
    <row r="20" spans="1:20" s="294" customFormat="1" ht="12.75" customHeight="1" x14ac:dyDescent="0.2">
      <c r="A20" s="185"/>
      <c r="B20" s="40"/>
      <c r="C20" s="238"/>
      <c r="D20" s="239" t="s">
        <v>303</v>
      </c>
      <c r="E20" s="991" t="str">
        <f>Translations!$B$244</f>
        <v>a list of laboratories engaged in carrying out relevant analytical procedures</v>
      </c>
      <c r="F20" s="991"/>
      <c r="G20" s="991"/>
      <c r="H20" s="991"/>
      <c r="I20" s="991"/>
      <c r="J20" s="991"/>
      <c r="K20" s="991"/>
      <c r="L20" s="991"/>
      <c r="M20" s="991"/>
      <c r="N20" s="992"/>
      <c r="O20" s="169"/>
      <c r="P20" s="295"/>
      <c r="Q20" s="295"/>
      <c r="R20" s="295"/>
      <c r="S20" s="295"/>
      <c r="T20" s="228"/>
    </row>
    <row r="21" spans="1:20" s="294" customFormat="1" ht="5.0999999999999996" customHeight="1" x14ac:dyDescent="0.2">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12.75" customHeight="1" x14ac:dyDescent="0.2">
      <c r="A22" s="185"/>
      <c r="B22" s="40"/>
      <c r="C22" s="238"/>
      <c r="D22" s="989" t="str">
        <f>Translations!$B$245</f>
        <v>The description shall include the result of a simplified uncertainty assessment in accordance with Article 7(2), where required.</v>
      </c>
      <c r="E22" s="989"/>
      <c r="F22" s="989"/>
      <c r="G22" s="989"/>
      <c r="H22" s="989"/>
      <c r="I22" s="989"/>
      <c r="J22" s="989"/>
      <c r="K22" s="989"/>
      <c r="L22" s="989"/>
      <c r="M22" s="989"/>
      <c r="N22" s="990"/>
      <c r="O22" s="169"/>
      <c r="P22" s="295"/>
      <c r="Q22" s="295"/>
      <c r="R22" s="295"/>
      <c r="S22" s="295"/>
      <c r="T22" s="228"/>
    </row>
    <row r="23" spans="1:20" s="294" customFormat="1" ht="12.75" customHeight="1" x14ac:dyDescent="0.2">
      <c r="A23" s="185"/>
      <c r="B23" s="40"/>
      <c r="C23" s="238"/>
      <c r="D23" s="989" t="str">
        <f>Translations!$B$246</f>
        <v>For each relevant calculation formula the plan shall contain one example using real data.</v>
      </c>
      <c r="E23" s="989"/>
      <c r="F23" s="989"/>
      <c r="G23" s="989"/>
      <c r="H23" s="989"/>
      <c r="I23" s="989"/>
      <c r="J23" s="989"/>
      <c r="K23" s="989"/>
      <c r="L23" s="989"/>
      <c r="M23" s="989"/>
      <c r="N23" s="990"/>
      <c r="O23" s="169"/>
      <c r="P23" s="295"/>
      <c r="Q23" s="295"/>
      <c r="R23" s="295"/>
      <c r="S23" s="295"/>
      <c r="T23" s="228"/>
    </row>
    <row r="24" spans="1:20" s="294" customFormat="1" ht="5.0999999999999996" customHeight="1" thickBot="1" x14ac:dyDescent="0.25">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
      <c r="A25" s="26"/>
      <c r="B25" s="40"/>
      <c r="C25" s="40"/>
      <c r="D25" s="40"/>
      <c r="E25" s="40"/>
      <c r="F25" s="40"/>
      <c r="G25" s="40"/>
      <c r="H25" s="40"/>
      <c r="I25" s="40"/>
      <c r="J25" s="40"/>
      <c r="K25" s="40"/>
      <c r="L25" s="40"/>
      <c r="M25" s="40"/>
      <c r="N25" s="40"/>
      <c r="O25" s="40"/>
      <c r="P25" s="26"/>
      <c r="Q25" s="26"/>
      <c r="R25" s="27"/>
      <c r="S25" s="27"/>
      <c r="T25" s="228"/>
    </row>
    <row r="26" spans="1:20" ht="15.75" x14ac:dyDescent="0.25">
      <c r="B26" s="201"/>
      <c r="C26" s="208" t="s">
        <v>144</v>
      </c>
      <c r="D26" s="1176" t="str">
        <f>Translations!$B$424</f>
        <v>CWT (Refinery products)</v>
      </c>
      <c r="E26" s="1176"/>
      <c r="F26" s="1176"/>
      <c r="G26" s="1176"/>
      <c r="H26" s="1176"/>
      <c r="I26" s="1176"/>
      <c r="J26" s="1176"/>
      <c r="K26" s="1176"/>
      <c r="L26" s="1176"/>
      <c r="M26" s="1176"/>
      <c r="N26" s="1176"/>
      <c r="O26" s="198"/>
      <c r="P26" s="199"/>
    </row>
    <row r="27" spans="1:20" ht="5.0999999999999996" customHeight="1" x14ac:dyDescent="0.2">
      <c r="B27" s="201"/>
      <c r="C27" s="201"/>
      <c r="D27" s="201"/>
      <c r="E27" s="201"/>
      <c r="F27" s="201"/>
      <c r="G27" s="201"/>
      <c r="H27" s="201"/>
      <c r="I27" s="201"/>
      <c r="J27" s="201"/>
      <c r="K27" s="201"/>
      <c r="L27" s="201"/>
      <c r="M27" s="198"/>
      <c r="N27" s="198"/>
      <c r="O27" s="198"/>
      <c r="P27" s="199"/>
    </row>
    <row r="28" spans="1:20" ht="15" x14ac:dyDescent="0.25">
      <c r="B28" s="201"/>
      <c r="C28" s="209"/>
      <c r="D28" s="1177" t="str">
        <f>Translations!$B$434</f>
        <v>Tool for calculating the historical activity levels for refinery sub-installations</v>
      </c>
      <c r="E28" s="1161"/>
      <c r="F28" s="1161"/>
      <c r="G28" s="1161"/>
      <c r="H28" s="1161"/>
      <c r="I28" s="1161"/>
      <c r="J28" s="1161"/>
      <c r="K28" s="1161"/>
      <c r="L28" s="1161"/>
      <c r="M28" s="1161"/>
      <c r="N28" s="1161"/>
      <c r="O28" s="198"/>
      <c r="P28" s="199"/>
    </row>
    <row r="29" spans="1:20" ht="5.0999999999999996" customHeight="1" thickBot="1" x14ac:dyDescent="0.25">
      <c r="B29" s="201"/>
      <c r="C29" s="201"/>
      <c r="D29" s="201"/>
      <c r="E29" s="201"/>
      <c r="F29" s="201"/>
      <c r="G29" s="201"/>
      <c r="H29" s="201"/>
      <c r="I29" s="201"/>
      <c r="J29" s="201"/>
      <c r="K29" s="201"/>
      <c r="L29" s="201"/>
      <c r="M29" s="198"/>
      <c r="N29" s="198"/>
      <c r="O29" s="198"/>
      <c r="P29" s="199"/>
    </row>
    <row r="30" spans="1:20" ht="15.75" thickBot="1" x14ac:dyDescent="0.3">
      <c r="B30" s="201"/>
      <c r="C30" s="201"/>
      <c r="D30" s="211" t="s">
        <v>146</v>
      </c>
      <c r="E30" s="1160" t="str">
        <f>Translations!$B$435</f>
        <v>Relevance of this tool in your installation:</v>
      </c>
      <c r="F30" s="1160"/>
      <c r="G30" s="1160"/>
      <c r="H30" s="1160"/>
      <c r="I30" s="1160"/>
      <c r="J30" s="1160"/>
      <c r="K30" s="1162"/>
      <c r="L30" s="1163" t="str">
        <f>IF(CNTR_ExistSubInstEntries,IF(COUNTIF(CNTR_SubInstListNames,INDEX(EUconst_BMlistNames,Q30))&gt;0,EUConst_Relevant,EUConst_NotRelevant),"")</f>
        <v/>
      </c>
      <c r="M30" s="1164"/>
      <c r="N30" s="1165"/>
      <c r="O30" s="198"/>
      <c r="P30" s="212" t="s">
        <v>720</v>
      </c>
      <c r="Q30" s="213">
        <v>1</v>
      </c>
      <c r="S30" s="389" t="b">
        <f>L30=EUConst_NotRelevant</f>
        <v>0</v>
      </c>
    </row>
    <row r="31" spans="1:20" x14ac:dyDescent="0.2">
      <c r="B31" s="201"/>
      <c r="C31" s="201"/>
      <c r="D31" s="210"/>
      <c r="E31" s="1171" t="str">
        <f>Translations!$B$436</f>
        <v>This message is automatically generated based on your inputs in sheet "C_InstallationDescription", section C.I.</v>
      </c>
      <c r="F31" s="1172"/>
      <c r="G31" s="1172"/>
      <c r="H31" s="1172"/>
      <c r="I31" s="1172"/>
      <c r="J31" s="1172"/>
      <c r="K31" s="1172"/>
      <c r="L31" s="1172"/>
      <c r="M31" s="1172"/>
      <c r="N31" s="1172"/>
      <c r="O31" s="198"/>
    </row>
    <row r="32" spans="1:20" x14ac:dyDescent="0.2">
      <c r="B32" s="201"/>
      <c r="C32" s="201"/>
      <c r="D32" s="201"/>
      <c r="E32" s="1173" t="str">
        <f>IF(L30=EUConst_Relevant,HYPERLINK(Q32,EUconst_MsgBackToSheetF),"")</f>
        <v/>
      </c>
      <c r="F32" s="1174"/>
      <c r="G32" s="1174"/>
      <c r="H32" s="1174"/>
      <c r="I32" s="1174"/>
      <c r="J32" s="1174"/>
      <c r="K32" s="1174"/>
      <c r="L32" s="1174"/>
      <c r="M32" s="1174"/>
      <c r="N32" s="1175"/>
      <c r="O32" s="198"/>
      <c r="P32" s="212" t="s">
        <v>721</v>
      </c>
      <c r="Q32" s="214" t="str">
        <f>IF(ISNUMBER(MATCH(Q30,CNTR_SubInstListBMnumbers,0)),"#JUMP_F"&amp;MATCH(Q30,CNTR_SubInstListBMnumbers,0),"")</f>
        <v/>
      </c>
    </row>
    <row r="33" spans="1:19" ht="5.0999999999999996" customHeight="1" x14ac:dyDescent="0.2">
      <c r="B33" s="201"/>
      <c r="C33" s="201"/>
      <c r="D33" s="201"/>
      <c r="E33" s="201"/>
      <c r="F33" s="201"/>
      <c r="G33" s="201"/>
      <c r="H33" s="201"/>
      <c r="I33" s="201"/>
      <c r="J33" s="201"/>
      <c r="K33" s="201"/>
      <c r="L33" s="201"/>
      <c r="M33" s="198"/>
      <c r="N33" s="198"/>
      <c r="O33" s="198"/>
      <c r="P33" s="199"/>
    </row>
    <row r="34" spans="1:19" x14ac:dyDescent="0.2">
      <c r="B34" s="201"/>
      <c r="C34" s="201"/>
      <c r="D34" s="211" t="s">
        <v>147</v>
      </c>
      <c r="E34" s="1160" t="str">
        <f>Translations!$B$437</f>
        <v>CWT throughput data</v>
      </c>
      <c r="F34" s="1161"/>
      <c r="G34" s="1161"/>
      <c r="H34" s="1161"/>
      <c r="I34" s="1161"/>
      <c r="J34" s="1161"/>
      <c r="K34" s="1161"/>
      <c r="L34" s="1161"/>
      <c r="M34" s="1161"/>
      <c r="N34" s="1161"/>
      <c r="O34" s="198"/>
      <c r="P34" s="199"/>
    </row>
    <row r="35" spans="1:19" s="294" customFormat="1" ht="12.75" customHeight="1" x14ac:dyDescent="0.2">
      <c r="A35" s="185"/>
      <c r="B35" s="40"/>
      <c r="C35" s="40"/>
      <c r="D35" s="263"/>
      <c r="E35" s="920" t="str">
        <f>Translations!$B$438</f>
        <v>Please select below the data source used for the quantities of the supplemental feed pursuant to section 4.4 of Annex VII of the FAR.</v>
      </c>
      <c r="F35" s="921"/>
      <c r="G35" s="921"/>
      <c r="H35" s="921"/>
      <c r="I35" s="921"/>
      <c r="J35" s="921"/>
      <c r="K35" s="921"/>
      <c r="L35" s="921"/>
      <c r="M35" s="921"/>
      <c r="N35" s="921"/>
      <c r="O35" s="40"/>
      <c r="P35" s="295"/>
      <c r="Q35" s="295"/>
      <c r="R35" s="295"/>
      <c r="S35" s="295"/>
    </row>
    <row r="36" spans="1:19" s="294" customFormat="1" ht="25.5" customHeight="1" x14ac:dyDescent="0.2">
      <c r="A36" s="185"/>
      <c r="B36" s="40"/>
      <c r="C36" s="40"/>
      <c r="D36" s="263"/>
      <c r="E36"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6" s="921"/>
      <c r="G36" s="921"/>
      <c r="H36" s="921"/>
      <c r="I36" s="921"/>
      <c r="J36" s="921"/>
      <c r="K36" s="921"/>
      <c r="L36" s="921"/>
      <c r="M36" s="921"/>
      <c r="N36" s="921"/>
      <c r="O36" s="40"/>
      <c r="P36" s="295"/>
      <c r="Q36" s="295"/>
      <c r="R36" s="295"/>
      <c r="S36" s="295"/>
    </row>
    <row r="37" spans="1:19" x14ac:dyDescent="0.2">
      <c r="B37" s="201"/>
      <c r="C37" s="201"/>
      <c r="D37" s="210"/>
      <c r="E37" s="1169" t="str">
        <f>Translations!$B$439</f>
        <v>For the definition and boundaries of each CWT function please see Annex II point 1 of the FAR.</v>
      </c>
      <c r="F37" s="1161"/>
      <c r="G37" s="1161"/>
      <c r="H37" s="1161"/>
      <c r="I37" s="1161"/>
      <c r="J37" s="1161"/>
      <c r="K37" s="1161"/>
      <c r="L37" s="1161"/>
      <c r="M37" s="1161"/>
      <c r="N37" s="1161"/>
      <c r="O37" s="198"/>
      <c r="P37" s="199"/>
    </row>
    <row r="38" spans="1:19" x14ac:dyDescent="0.2">
      <c r="B38" s="201"/>
      <c r="C38" s="201"/>
      <c r="D38" s="210"/>
      <c r="E38" s="1169" t="str">
        <f>Translations!$B$440</f>
        <v>For the basis the following abbreviations are used:</v>
      </c>
      <c r="F38" s="1161"/>
      <c r="G38" s="1161"/>
      <c r="H38" s="1161"/>
      <c r="I38" s="1161"/>
      <c r="J38" s="1161"/>
      <c r="K38" s="1161"/>
      <c r="L38" s="1161"/>
      <c r="M38" s="1161"/>
      <c r="N38" s="1161"/>
      <c r="O38" s="198"/>
      <c r="P38" s="199"/>
    </row>
    <row r="39" spans="1:19" x14ac:dyDescent="0.2">
      <c r="B39" s="201"/>
      <c r="C39" s="201"/>
      <c r="D39" s="210"/>
      <c r="E39" s="215" t="s">
        <v>723</v>
      </c>
      <c r="F39" s="1169" t="str">
        <f>Translations!$B$441</f>
        <v>Net fresh feed</v>
      </c>
      <c r="G39" s="1161"/>
      <c r="H39" s="1161"/>
      <c r="I39" s="1161"/>
      <c r="J39" s="1161"/>
      <c r="K39" s="1161"/>
      <c r="L39" s="1161"/>
      <c r="M39" s="1161"/>
      <c r="N39" s="1161"/>
      <c r="O39" s="198"/>
      <c r="P39" s="199"/>
    </row>
    <row r="40" spans="1:19" x14ac:dyDescent="0.2">
      <c r="B40" s="201"/>
      <c r="C40" s="201"/>
      <c r="D40" s="210"/>
      <c r="E40" s="215" t="s">
        <v>724</v>
      </c>
      <c r="F40" s="1169" t="str">
        <f>Translations!$B$442</f>
        <v>Reactor feed (includes recycle)</v>
      </c>
      <c r="G40" s="1161"/>
      <c r="H40" s="1161"/>
      <c r="I40" s="1161"/>
      <c r="J40" s="1161"/>
      <c r="K40" s="1161"/>
      <c r="L40" s="1161"/>
      <c r="M40" s="1161"/>
      <c r="N40" s="1161"/>
      <c r="O40" s="198"/>
      <c r="P40" s="199"/>
    </row>
    <row r="41" spans="1:19" x14ac:dyDescent="0.2">
      <c r="B41" s="201"/>
      <c r="C41" s="201"/>
      <c r="D41" s="210"/>
      <c r="E41" s="215" t="s">
        <v>725</v>
      </c>
      <c r="F41" s="1169" t="str">
        <f>Translations!$B$443</f>
        <v>Product feed</v>
      </c>
      <c r="G41" s="1161"/>
      <c r="H41" s="1161"/>
      <c r="I41" s="1161"/>
      <c r="J41" s="1161"/>
      <c r="K41" s="1161"/>
      <c r="L41" s="1161"/>
      <c r="M41" s="1161"/>
      <c r="N41" s="1161"/>
      <c r="O41" s="198"/>
      <c r="P41" s="199"/>
    </row>
    <row r="42" spans="1:19" x14ac:dyDescent="0.2">
      <c r="B42" s="201"/>
      <c r="C42" s="201"/>
      <c r="D42" s="210"/>
      <c r="E42" s="215" t="s">
        <v>726</v>
      </c>
      <c r="F42" s="1169" t="str">
        <f>Translations!$B$444</f>
        <v>Synthesis gas production for POX units</v>
      </c>
      <c r="G42" s="1161"/>
      <c r="H42" s="1161"/>
      <c r="I42" s="1161"/>
      <c r="J42" s="1161"/>
      <c r="K42" s="1161"/>
      <c r="L42" s="1161"/>
      <c r="M42" s="1161"/>
      <c r="N42" s="1161"/>
      <c r="O42" s="198"/>
      <c r="P42" s="199"/>
    </row>
    <row r="43" spans="1:19" ht="5.0999999999999996" customHeight="1" x14ac:dyDescent="0.2">
      <c r="B43" s="201"/>
      <c r="C43" s="201"/>
      <c r="D43" s="201"/>
      <c r="E43" s="201"/>
      <c r="F43" s="201"/>
      <c r="G43" s="201"/>
      <c r="H43" s="201"/>
      <c r="I43" s="201"/>
      <c r="J43" s="201"/>
      <c r="K43" s="201"/>
      <c r="L43" s="201"/>
      <c r="M43" s="198"/>
      <c r="N43" s="198"/>
      <c r="O43" s="198"/>
      <c r="P43" s="199"/>
    </row>
    <row r="44" spans="1:19" s="229" customFormat="1" ht="25.5" customHeight="1" x14ac:dyDescent="0.25">
      <c r="A44" s="224"/>
      <c r="B44" s="225"/>
      <c r="C44" s="225"/>
      <c r="D44" s="225"/>
      <c r="E44" s="226" t="str">
        <f>Translations!$B$445</f>
        <v>CWT function</v>
      </c>
      <c r="F44" s="226"/>
      <c r="G44" s="226" t="str">
        <f>Translations!$B$446</f>
        <v>Basis (kt/a)</v>
      </c>
      <c r="H44" s="227" t="str">
        <f>Translations!$B$447</f>
        <v>CWT factor</v>
      </c>
      <c r="I44" s="968" t="str">
        <f>Translations!$B$254</f>
        <v>Data source</v>
      </c>
      <c r="J44" s="968"/>
      <c r="K44" s="968" t="str">
        <f>Translations!$B$255</f>
        <v>Other data source (if applicable)</v>
      </c>
      <c r="L44" s="968"/>
      <c r="M44" s="968" t="str">
        <f>Translations!$B$255</f>
        <v>Other data source (if applicable)</v>
      </c>
      <c r="N44" s="968"/>
      <c r="O44" s="225"/>
      <c r="P44" s="224"/>
      <c r="Q44" s="224"/>
      <c r="R44" s="224"/>
      <c r="S44" s="224"/>
    </row>
    <row r="45" spans="1:19" ht="25.5" customHeight="1" x14ac:dyDescent="0.25">
      <c r="B45" s="216"/>
      <c r="C45" s="216"/>
      <c r="D45" s="216"/>
      <c r="E45" s="1178" t="str">
        <f>Translations!$B$448</f>
        <v>Atmospheric Crude Distillation</v>
      </c>
      <c r="F45" s="1178"/>
      <c r="G45" s="217" t="s">
        <v>723</v>
      </c>
      <c r="H45" s="218">
        <v>1</v>
      </c>
      <c r="I45" s="977"/>
      <c r="J45" s="978"/>
      <c r="K45" s="979"/>
      <c r="L45" s="980"/>
      <c r="M45" s="979"/>
      <c r="N45" s="981"/>
      <c r="O45" s="216"/>
    </row>
    <row r="46" spans="1:19" x14ac:dyDescent="0.25">
      <c r="B46" s="216"/>
      <c r="C46" s="216"/>
      <c r="D46" s="216"/>
      <c r="E46" s="1178" t="str">
        <f>Translations!$B$449</f>
        <v xml:space="preserve">Vacuum Distillation </v>
      </c>
      <c r="F46" s="1178"/>
      <c r="G46" s="217" t="s">
        <v>723</v>
      </c>
      <c r="H46" s="218">
        <v>0.85</v>
      </c>
      <c r="I46" s="977"/>
      <c r="J46" s="978"/>
      <c r="K46" s="979"/>
      <c r="L46" s="980"/>
      <c r="M46" s="979"/>
      <c r="N46" s="981"/>
      <c r="O46" s="216"/>
    </row>
    <row r="47" spans="1:19" x14ac:dyDescent="0.25">
      <c r="B47" s="216"/>
      <c r="C47" s="216"/>
      <c r="D47" s="216"/>
      <c r="E47" s="1178" t="str">
        <f>Translations!$B$450</f>
        <v xml:space="preserve">Solvent Deasphalting </v>
      </c>
      <c r="F47" s="1178"/>
      <c r="G47" s="217" t="s">
        <v>723</v>
      </c>
      <c r="H47" s="218">
        <v>2.4500000000000002</v>
      </c>
      <c r="I47" s="977"/>
      <c r="J47" s="978"/>
      <c r="K47" s="979"/>
      <c r="L47" s="980"/>
      <c r="M47" s="979"/>
      <c r="N47" s="981"/>
      <c r="O47" s="216"/>
    </row>
    <row r="48" spans="1:19" x14ac:dyDescent="0.25">
      <c r="B48" s="216"/>
      <c r="C48" s="216"/>
      <c r="D48" s="216"/>
      <c r="E48" s="1178" t="str">
        <f>Translations!$B$451</f>
        <v xml:space="preserve">Visbreaking </v>
      </c>
      <c r="F48" s="1178"/>
      <c r="G48" s="217" t="s">
        <v>723</v>
      </c>
      <c r="H48" s="218">
        <v>1.4</v>
      </c>
      <c r="I48" s="977"/>
      <c r="J48" s="978"/>
      <c r="K48" s="979"/>
      <c r="L48" s="980"/>
      <c r="M48" s="979"/>
      <c r="N48" s="981"/>
      <c r="O48" s="216"/>
    </row>
    <row r="49" spans="2:15" x14ac:dyDescent="0.25">
      <c r="B49" s="216"/>
      <c r="C49" s="216"/>
      <c r="D49" s="216"/>
      <c r="E49" s="1178" t="str">
        <f>Translations!$B$452</f>
        <v>Thermal Cracking</v>
      </c>
      <c r="F49" s="1178"/>
      <c r="G49" s="217" t="s">
        <v>723</v>
      </c>
      <c r="H49" s="218">
        <v>2.7</v>
      </c>
      <c r="I49" s="977"/>
      <c r="J49" s="978"/>
      <c r="K49" s="979"/>
      <c r="L49" s="980"/>
      <c r="M49" s="979"/>
      <c r="N49" s="981"/>
      <c r="O49" s="216"/>
    </row>
    <row r="50" spans="2:15" x14ac:dyDescent="0.25">
      <c r="B50" s="216"/>
      <c r="C50" s="216"/>
      <c r="D50" s="216"/>
      <c r="E50" s="1178" t="str">
        <f>Translations!$B$453</f>
        <v xml:space="preserve">Delayed Coking </v>
      </c>
      <c r="F50" s="1178"/>
      <c r="G50" s="217" t="s">
        <v>723</v>
      </c>
      <c r="H50" s="218">
        <v>2.2000000000000002</v>
      </c>
      <c r="I50" s="977"/>
      <c r="J50" s="978"/>
      <c r="K50" s="979"/>
      <c r="L50" s="980"/>
      <c r="M50" s="979"/>
      <c r="N50" s="981"/>
      <c r="O50" s="216"/>
    </row>
    <row r="51" spans="2:15" x14ac:dyDescent="0.25">
      <c r="B51" s="216"/>
      <c r="C51" s="216"/>
      <c r="D51" s="216"/>
      <c r="E51" s="1178" t="str">
        <f>Translations!$B$454</f>
        <v xml:space="preserve">Fluid Coking </v>
      </c>
      <c r="F51" s="1178"/>
      <c r="G51" s="217" t="s">
        <v>723</v>
      </c>
      <c r="H51" s="218">
        <v>7.6</v>
      </c>
      <c r="I51" s="977"/>
      <c r="J51" s="978"/>
      <c r="K51" s="979"/>
      <c r="L51" s="980"/>
      <c r="M51" s="979"/>
      <c r="N51" s="981"/>
      <c r="O51" s="216"/>
    </row>
    <row r="52" spans="2:15" x14ac:dyDescent="0.25">
      <c r="B52" s="216"/>
      <c r="C52" s="216"/>
      <c r="D52" s="216"/>
      <c r="E52" s="1178" t="str">
        <f>Translations!$B$455</f>
        <v xml:space="preserve">Flexicoking </v>
      </c>
      <c r="F52" s="1178"/>
      <c r="G52" s="217" t="s">
        <v>723</v>
      </c>
      <c r="H52" s="218">
        <v>16.600000000000001</v>
      </c>
      <c r="I52" s="977"/>
      <c r="J52" s="978"/>
      <c r="K52" s="979"/>
      <c r="L52" s="980"/>
      <c r="M52" s="979"/>
      <c r="N52" s="981"/>
      <c r="O52" s="216"/>
    </row>
    <row r="53" spans="2:15" x14ac:dyDescent="0.25">
      <c r="B53" s="216"/>
      <c r="C53" s="216"/>
      <c r="D53" s="216"/>
      <c r="E53" s="1178" t="str">
        <f>Translations!$B$456</f>
        <v xml:space="preserve">Coke Calcining </v>
      </c>
      <c r="F53" s="1178"/>
      <c r="G53" s="217" t="s">
        <v>725</v>
      </c>
      <c r="H53" s="218">
        <v>12.75</v>
      </c>
      <c r="I53" s="977"/>
      <c r="J53" s="978"/>
      <c r="K53" s="979"/>
      <c r="L53" s="980"/>
      <c r="M53" s="979"/>
      <c r="N53" s="981"/>
      <c r="O53" s="216"/>
    </row>
    <row r="54" spans="2:15" x14ac:dyDescent="0.25">
      <c r="B54" s="216"/>
      <c r="C54" s="216"/>
      <c r="D54" s="216"/>
      <c r="E54" s="1178" t="str">
        <f>Translations!$B$457</f>
        <v>Fluid Catalytic Cracking</v>
      </c>
      <c r="F54" s="1178"/>
      <c r="G54" s="217" t="s">
        <v>723</v>
      </c>
      <c r="H54" s="218">
        <v>5.5</v>
      </c>
      <c r="I54" s="977"/>
      <c r="J54" s="978"/>
      <c r="K54" s="979"/>
      <c r="L54" s="980"/>
      <c r="M54" s="979"/>
      <c r="N54" s="981"/>
      <c r="O54" s="216"/>
    </row>
    <row r="55" spans="2:15" x14ac:dyDescent="0.25">
      <c r="B55" s="216"/>
      <c r="C55" s="216"/>
      <c r="D55" s="216"/>
      <c r="E55" s="1178" t="str">
        <f>Translations!$B$458</f>
        <v xml:space="preserve">Other Catalytic Cracking </v>
      </c>
      <c r="F55" s="1178"/>
      <c r="G55" s="217" t="s">
        <v>723</v>
      </c>
      <c r="H55" s="218">
        <v>4.0999999999999996</v>
      </c>
      <c r="I55" s="977"/>
      <c r="J55" s="978"/>
      <c r="K55" s="979"/>
      <c r="L55" s="980"/>
      <c r="M55" s="979"/>
      <c r="N55" s="981"/>
      <c r="O55" s="216"/>
    </row>
    <row r="56" spans="2:15" ht="25.5" customHeight="1" x14ac:dyDescent="0.25">
      <c r="B56" s="216"/>
      <c r="C56" s="216"/>
      <c r="D56" s="216"/>
      <c r="E56" s="1178" t="str">
        <f>Translations!$B$459</f>
        <v xml:space="preserve">Distillate / Gasoil Hydrocracking </v>
      </c>
      <c r="F56" s="1178"/>
      <c r="G56" s="217" t="s">
        <v>723</v>
      </c>
      <c r="H56" s="218">
        <v>2.85</v>
      </c>
      <c r="I56" s="977"/>
      <c r="J56" s="978"/>
      <c r="K56" s="979"/>
      <c r="L56" s="980"/>
      <c r="M56" s="979"/>
      <c r="N56" s="981"/>
      <c r="O56" s="216"/>
    </row>
    <row r="57" spans="2:15" x14ac:dyDescent="0.25">
      <c r="B57" s="216"/>
      <c r="C57" s="216"/>
      <c r="D57" s="216"/>
      <c r="E57" s="1178" t="str">
        <f>Translations!$B$460</f>
        <v xml:space="preserve">Residual Hydrocracking </v>
      </c>
      <c r="F57" s="1178"/>
      <c r="G57" s="217" t="s">
        <v>723</v>
      </c>
      <c r="H57" s="218">
        <v>3.75</v>
      </c>
      <c r="I57" s="977"/>
      <c r="J57" s="978"/>
      <c r="K57" s="979"/>
      <c r="L57" s="980"/>
      <c r="M57" s="979"/>
      <c r="N57" s="981"/>
      <c r="O57" s="216"/>
    </row>
    <row r="58" spans="2:15" ht="25.5" customHeight="1" x14ac:dyDescent="0.25">
      <c r="B58" s="216"/>
      <c r="C58" s="216"/>
      <c r="D58" s="216"/>
      <c r="E58" s="1178" t="str">
        <f>Translations!$B$461</f>
        <v>Naphtha/Gasoline Hydrotreating</v>
      </c>
      <c r="F58" s="1178"/>
      <c r="G58" s="217" t="s">
        <v>723</v>
      </c>
      <c r="H58" s="218">
        <v>1.1000000000000001</v>
      </c>
      <c r="I58" s="977"/>
      <c r="J58" s="978"/>
      <c r="K58" s="979"/>
      <c r="L58" s="980"/>
      <c r="M58" s="979"/>
      <c r="N58" s="981"/>
      <c r="O58" s="216"/>
    </row>
    <row r="59" spans="2:15" ht="25.5" customHeight="1" x14ac:dyDescent="0.25">
      <c r="B59" s="216"/>
      <c r="C59" s="216"/>
      <c r="D59" s="216"/>
      <c r="E59" s="1178" t="str">
        <f>Translations!$B$462</f>
        <v xml:space="preserve">Kerosene/ Diesel Hydrotreating </v>
      </c>
      <c r="F59" s="1178"/>
      <c r="G59" s="217" t="s">
        <v>723</v>
      </c>
      <c r="H59" s="218">
        <v>0.9</v>
      </c>
      <c r="I59" s="977"/>
      <c r="J59" s="978"/>
      <c r="K59" s="979"/>
      <c r="L59" s="980"/>
      <c r="M59" s="979"/>
      <c r="N59" s="981"/>
      <c r="O59" s="216"/>
    </row>
    <row r="60" spans="2:15" x14ac:dyDescent="0.25">
      <c r="B60" s="216"/>
      <c r="C60" s="216"/>
      <c r="D60" s="216"/>
      <c r="E60" s="1178" t="str">
        <f>Translations!$B$463</f>
        <v xml:space="preserve">Residual Hydrotreating </v>
      </c>
      <c r="F60" s="1178"/>
      <c r="G60" s="217" t="s">
        <v>723</v>
      </c>
      <c r="H60" s="218">
        <v>1.55</v>
      </c>
      <c r="I60" s="977"/>
      <c r="J60" s="978"/>
      <c r="K60" s="979"/>
      <c r="L60" s="980"/>
      <c r="M60" s="979"/>
      <c r="N60" s="981"/>
      <c r="O60" s="216"/>
    </row>
    <row r="61" spans="2:15" x14ac:dyDescent="0.25">
      <c r="B61" s="216"/>
      <c r="C61" s="216"/>
      <c r="D61" s="216"/>
      <c r="E61" s="1178" t="str">
        <f>Translations!$B$464</f>
        <v>VGO Hydrotreating</v>
      </c>
      <c r="F61" s="1178"/>
      <c r="G61" s="217" t="s">
        <v>723</v>
      </c>
      <c r="H61" s="218">
        <v>0.9</v>
      </c>
      <c r="I61" s="977"/>
      <c r="J61" s="978"/>
      <c r="K61" s="979"/>
      <c r="L61" s="980"/>
      <c r="M61" s="979"/>
      <c r="N61" s="981"/>
      <c r="O61" s="216"/>
    </row>
    <row r="62" spans="2:15" x14ac:dyDescent="0.25">
      <c r="B62" s="216"/>
      <c r="C62" s="216"/>
      <c r="D62" s="216"/>
      <c r="E62" s="1178" t="str">
        <f>Translations!$B$465</f>
        <v xml:space="preserve">Hydrogen Production </v>
      </c>
      <c r="F62" s="1178"/>
      <c r="G62" s="217" t="s">
        <v>725</v>
      </c>
      <c r="H62" s="218">
        <v>300</v>
      </c>
      <c r="I62" s="977"/>
      <c r="J62" s="978"/>
      <c r="K62" s="979"/>
      <c r="L62" s="980"/>
      <c r="M62" s="979"/>
      <c r="N62" s="981"/>
      <c r="O62" s="216"/>
    </row>
    <row r="63" spans="2:15" x14ac:dyDescent="0.25">
      <c r="B63" s="216"/>
      <c r="C63" s="216"/>
      <c r="D63" s="216"/>
      <c r="E63" s="1178" t="str">
        <f>Translations!$B$466</f>
        <v>Catalytic Reforming</v>
      </c>
      <c r="F63" s="1178"/>
      <c r="G63" s="217" t="s">
        <v>723</v>
      </c>
      <c r="H63" s="218">
        <v>4.95</v>
      </c>
      <c r="I63" s="977"/>
      <c r="J63" s="978"/>
      <c r="K63" s="979"/>
      <c r="L63" s="980"/>
      <c r="M63" s="979"/>
      <c r="N63" s="981"/>
      <c r="O63" s="216"/>
    </row>
    <row r="64" spans="2:15" x14ac:dyDescent="0.25">
      <c r="B64" s="216"/>
      <c r="C64" s="216"/>
      <c r="D64" s="216"/>
      <c r="E64" s="1178" t="str">
        <f>Translations!$B$467</f>
        <v xml:space="preserve">Alkylation </v>
      </c>
      <c r="F64" s="1178"/>
      <c r="G64" s="217" t="s">
        <v>725</v>
      </c>
      <c r="H64" s="218">
        <v>7.25</v>
      </c>
      <c r="I64" s="977"/>
      <c r="J64" s="978"/>
      <c r="K64" s="979"/>
      <c r="L64" s="980"/>
      <c r="M64" s="979"/>
      <c r="N64" s="981"/>
      <c r="O64" s="216"/>
    </row>
    <row r="65" spans="2:15" x14ac:dyDescent="0.25">
      <c r="B65" s="216"/>
      <c r="C65" s="216"/>
      <c r="D65" s="216"/>
      <c r="E65" s="1178" t="str">
        <f>Translations!$B$468</f>
        <v>C4 Isomerisation</v>
      </c>
      <c r="F65" s="1178"/>
      <c r="G65" s="217" t="s">
        <v>724</v>
      </c>
      <c r="H65" s="218">
        <v>3.25</v>
      </c>
      <c r="I65" s="977"/>
      <c r="J65" s="978"/>
      <c r="K65" s="979"/>
      <c r="L65" s="980"/>
      <c r="M65" s="979"/>
      <c r="N65" s="981"/>
      <c r="O65" s="216"/>
    </row>
    <row r="66" spans="2:15" x14ac:dyDescent="0.25">
      <c r="B66" s="216"/>
      <c r="C66" s="216"/>
      <c r="D66" s="216"/>
      <c r="E66" s="1178" t="str">
        <f>Translations!$B$469</f>
        <v>C5/C6 Isomerisation</v>
      </c>
      <c r="F66" s="1178"/>
      <c r="G66" s="217" t="s">
        <v>724</v>
      </c>
      <c r="H66" s="218">
        <v>2.85</v>
      </c>
      <c r="I66" s="977"/>
      <c r="J66" s="978"/>
      <c r="K66" s="979"/>
      <c r="L66" s="980"/>
      <c r="M66" s="979"/>
      <c r="N66" s="981"/>
      <c r="O66" s="216"/>
    </row>
    <row r="67" spans="2:15" x14ac:dyDescent="0.25">
      <c r="B67" s="216"/>
      <c r="C67" s="216"/>
      <c r="D67" s="216"/>
      <c r="E67" s="1178" t="str">
        <f>Translations!$B$470</f>
        <v xml:space="preserve">Oxygenate Production </v>
      </c>
      <c r="F67" s="1178"/>
      <c r="G67" s="217" t="s">
        <v>725</v>
      </c>
      <c r="H67" s="218">
        <v>5.6</v>
      </c>
      <c r="I67" s="977"/>
      <c r="J67" s="978"/>
      <c r="K67" s="979"/>
      <c r="L67" s="980"/>
      <c r="M67" s="979"/>
      <c r="N67" s="981"/>
      <c r="O67" s="216"/>
    </row>
    <row r="68" spans="2:15" x14ac:dyDescent="0.25">
      <c r="B68" s="216"/>
      <c r="C68" s="216"/>
      <c r="D68" s="216"/>
      <c r="E68" s="1178" t="str">
        <f>Translations!$B$471</f>
        <v xml:space="preserve">Propylene Production </v>
      </c>
      <c r="F68" s="1178"/>
      <c r="G68" s="217" t="s">
        <v>723</v>
      </c>
      <c r="H68" s="218">
        <v>3.45</v>
      </c>
      <c r="I68" s="977"/>
      <c r="J68" s="978"/>
      <c r="K68" s="979"/>
      <c r="L68" s="980"/>
      <c r="M68" s="979"/>
      <c r="N68" s="981"/>
      <c r="O68" s="216"/>
    </row>
    <row r="69" spans="2:15" x14ac:dyDescent="0.25">
      <c r="B69" s="216"/>
      <c r="C69" s="216"/>
      <c r="D69" s="216"/>
      <c r="E69" s="1178" t="str">
        <f>Translations!$B$472</f>
        <v>Asphalt Manufacture</v>
      </c>
      <c r="F69" s="1178"/>
      <c r="G69" s="217" t="s">
        <v>725</v>
      </c>
      <c r="H69" s="218">
        <v>2.1</v>
      </c>
      <c r="I69" s="977"/>
      <c r="J69" s="978"/>
      <c r="K69" s="979"/>
      <c r="L69" s="980"/>
      <c r="M69" s="979"/>
      <c r="N69" s="981"/>
      <c r="O69" s="216"/>
    </row>
    <row r="70" spans="2:15" ht="25.5" customHeight="1" x14ac:dyDescent="0.25">
      <c r="B70" s="216"/>
      <c r="C70" s="216"/>
      <c r="D70" s="216"/>
      <c r="E70" s="1178" t="str">
        <f>Translations!$B$473</f>
        <v>Polymer-Modified Asphalt Blending</v>
      </c>
      <c r="F70" s="1178"/>
      <c r="G70" s="217" t="s">
        <v>725</v>
      </c>
      <c r="H70" s="218">
        <v>0.55000000000000004</v>
      </c>
      <c r="I70" s="977"/>
      <c r="J70" s="978"/>
      <c r="K70" s="979"/>
      <c r="L70" s="980"/>
      <c r="M70" s="979"/>
      <c r="N70" s="981"/>
      <c r="O70" s="216"/>
    </row>
    <row r="71" spans="2:15" x14ac:dyDescent="0.25">
      <c r="B71" s="216"/>
      <c r="C71" s="216"/>
      <c r="D71" s="216"/>
      <c r="E71" s="1178" t="str">
        <f>Translations!$B$474</f>
        <v>Sulphur Recovery</v>
      </c>
      <c r="F71" s="1178"/>
      <c r="G71" s="217" t="s">
        <v>725</v>
      </c>
      <c r="H71" s="218">
        <v>18.600000000000001</v>
      </c>
      <c r="I71" s="977"/>
      <c r="J71" s="978"/>
      <c r="K71" s="979"/>
      <c r="L71" s="980"/>
      <c r="M71" s="979"/>
      <c r="N71" s="981"/>
      <c r="O71" s="216"/>
    </row>
    <row r="72" spans="2:15" x14ac:dyDescent="0.25">
      <c r="B72" s="216"/>
      <c r="C72" s="216"/>
      <c r="D72" s="216"/>
      <c r="E72" s="1178" t="str">
        <f>Translations!$B$475</f>
        <v>Aromatic Solvent Extraction</v>
      </c>
      <c r="F72" s="1178"/>
      <c r="G72" s="217" t="s">
        <v>723</v>
      </c>
      <c r="H72" s="218">
        <v>5.25</v>
      </c>
      <c r="I72" s="977"/>
      <c r="J72" s="978"/>
      <c r="K72" s="979"/>
      <c r="L72" s="980"/>
      <c r="M72" s="979"/>
      <c r="N72" s="981"/>
      <c r="O72" s="216"/>
    </row>
    <row r="73" spans="2:15" x14ac:dyDescent="0.25">
      <c r="B73" s="216"/>
      <c r="C73" s="216"/>
      <c r="D73" s="216"/>
      <c r="E73" s="1178" t="str">
        <f>Translations!$B$476</f>
        <v>Hydrodealkylation</v>
      </c>
      <c r="F73" s="1178"/>
      <c r="G73" s="217" t="s">
        <v>723</v>
      </c>
      <c r="H73" s="218">
        <v>2.4500000000000002</v>
      </c>
      <c r="I73" s="977"/>
      <c r="J73" s="978"/>
      <c r="K73" s="979"/>
      <c r="L73" s="980"/>
      <c r="M73" s="979"/>
      <c r="N73" s="981"/>
      <c r="O73" s="216"/>
    </row>
    <row r="74" spans="2:15" x14ac:dyDescent="0.25">
      <c r="B74" s="216"/>
      <c r="C74" s="216"/>
      <c r="D74" s="216"/>
      <c r="E74" s="1178" t="str">
        <f>Translations!$B$477</f>
        <v>TDP/ TDA</v>
      </c>
      <c r="F74" s="1178"/>
      <c r="G74" s="217" t="s">
        <v>723</v>
      </c>
      <c r="H74" s="218">
        <v>1.85</v>
      </c>
      <c r="I74" s="977"/>
      <c r="J74" s="978"/>
      <c r="K74" s="979"/>
      <c r="L74" s="980"/>
      <c r="M74" s="979"/>
      <c r="N74" s="981"/>
      <c r="O74" s="216"/>
    </row>
    <row r="75" spans="2:15" x14ac:dyDescent="0.25">
      <c r="B75" s="216"/>
      <c r="C75" s="216"/>
      <c r="D75" s="216"/>
      <c r="E75" s="1178" t="str">
        <f>Translations!$B$478</f>
        <v>Cyclohexane production</v>
      </c>
      <c r="F75" s="1178"/>
      <c r="G75" s="217" t="s">
        <v>725</v>
      </c>
      <c r="H75" s="218">
        <v>3</v>
      </c>
      <c r="I75" s="977"/>
      <c r="J75" s="978"/>
      <c r="K75" s="979"/>
      <c r="L75" s="980"/>
      <c r="M75" s="979"/>
      <c r="N75" s="981"/>
      <c r="O75" s="216"/>
    </row>
    <row r="76" spans="2:15" x14ac:dyDescent="0.25">
      <c r="B76" s="216"/>
      <c r="C76" s="216"/>
      <c r="D76" s="216"/>
      <c r="E76" s="1178" t="str">
        <f>Translations!$B$479</f>
        <v>Xylene Isomerisation</v>
      </c>
      <c r="F76" s="1178"/>
      <c r="G76" s="217" t="s">
        <v>723</v>
      </c>
      <c r="H76" s="218">
        <v>1.85</v>
      </c>
      <c r="I76" s="977"/>
      <c r="J76" s="978"/>
      <c r="K76" s="979"/>
      <c r="L76" s="980"/>
      <c r="M76" s="979"/>
      <c r="N76" s="981"/>
      <c r="O76" s="216"/>
    </row>
    <row r="77" spans="2:15" x14ac:dyDescent="0.25">
      <c r="B77" s="216"/>
      <c r="C77" s="216"/>
      <c r="D77" s="216"/>
      <c r="E77" s="1178" t="str">
        <f>Translations!$B$480</f>
        <v>Paraxylene production</v>
      </c>
      <c r="F77" s="1178"/>
      <c r="G77" s="217" t="s">
        <v>725</v>
      </c>
      <c r="H77" s="218">
        <v>6.4</v>
      </c>
      <c r="I77" s="977"/>
      <c r="J77" s="978"/>
      <c r="K77" s="979"/>
      <c r="L77" s="980"/>
      <c r="M77" s="979"/>
      <c r="N77" s="981"/>
      <c r="O77" s="216"/>
    </row>
    <row r="78" spans="2:15" x14ac:dyDescent="0.25">
      <c r="B78" s="216"/>
      <c r="C78" s="216"/>
      <c r="D78" s="216"/>
      <c r="E78" s="1178" t="str">
        <f>Translations!$B$481</f>
        <v>Metaxylene production</v>
      </c>
      <c r="F78" s="1178"/>
      <c r="G78" s="217" t="s">
        <v>725</v>
      </c>
      <c r="H78" s="218">
        <v>11.1</v>
      </c>
      <c r="I78" s="977"/>
      <c r="J78" s="978"/>
      <c r="K78" s="979"/>
      <c r="L78" s="980"/>
      <c r="M78" s="979"/>
      <c r="N78" s="981"/>
      <c r="O78" s="216"/>
    </row>
    <row r="79" spans="2:15" x14ac:dyDescent="0.25">
      <c r="B79" s="216"/>
      <c r="C79" s="216"/>
      <c r="D79" s="216"/>
      <c r="E79" s="1178" t="str">
        <f>Translations!$B$482</f>
        <v>Phthalic anhydride production</v>
      </c>
      <c r="F79" s="1178"/>
      <c r="G79" s="217" t="s">
        <v>725</v>
      </c>
      <c r="H79" s="218">
        <v>14.4</v>
      </c>
      <c r="I79" s="977"/>
      <c r="J79" s="978"/>
      <c r="K79" s="979"/>
      <c r="L79" s="980"/>
      <c r="M79" s="979"/>
      <c r="N79" s="981"/>
      <c r="O79" s="216"/>
    </row>
    <row r="80" spans="2:15" x14ac:dyDescent="0.25">
      <c r="B80" s="216"/>
      <c r="C80" s="216"/>
      <c r="D80" s="216"/>
      <c r="E80" s="1178" t="str">
        <f>Translations!$B$483</f>
        <v>Maleic anhydride production</v>
      </c>
      <c r="F80" s="1178"/>
      <c r="G80" s="217" t="s">
        <v>725</v>
      </c>
      <c r="H80" s="218">
        <v>20.8</v>
      </c>
      <c r="I80" s="977"/>
      <c r="J80" s="978"/>
      <c r="K80" s="979"/>
      <c r="L80" s="980"/>
      <c r="M80" s="979"/>
      <c r="N80" s="981"/>
      <c r="O80" s="216"/>
    </row>
    <row r="81" spans="2:15" x14ac:dyDescent="0.25">
      <c r="B81" s="216"/>
      <c r="C81" s="216"/>
      <c r="D81" s="216"/>
      <c r="E81" s="1178" t="str">
        <f>Translations!$B$484</f>
        <v>Ethylbenzene production</v>
      </c>
      <c r="F81" s="1178"/>
      <c r="G81" s="217" t="s">
        <v>725</v>
      </c>
      <c r="H81" s="218">
        <v>1.55</v>
      </c>
      <c r="I81" s="977"/>
      <c r="J81" s="978"/>
      <c r="K81" s="979"/>
      <c r="L81" s="980"/>
      <c r="M81" s="979"/>
      <c r="N81" s="981"/>
      <c r="O81" s="216"/>
    </row>
    <row r="82" spans="2:15" x14ac:dyDescent="0.25">
      <c r="B82" s="216"/>
      <c r="C82" s="216"/>
      <c r="D82" s="216"/>
      <c r="E82" s="1178" t="str">
        <f>Translations!$B$485</f>
        <v>Cumene production</v>
      </c>
      <c r="F82" s="1178"/>
      <c r="G82" s="217" t="s">
        <v>725</v>
      </c>
      <c r="H82" s="218">
        <v>5</v>
      </c>
      <c r="I82" s="977"/>
      <c r="J82" s="978"/>
      <c r="K82" s="979"/>
      <c r="L82" s="980"/>
      <c r="M82" s="979"/>
      <c r="N82" s="981"/>
      <c r="O82" s="216"/>
    </row>
    <row r="83" spans="2:15" x14ac:dyDescent="0.25">
      <c r="B83" s="216"/>
      <c r="C83" s="216"/>
      <c r="D83" s="216"/>
      <c r="E83" s="1178" t="str">
        <f>Translations!$B$486</f>
        <v>Phenol production</v>
      </c>
      <c r="F83" s="1178"/>
      <c r="G83" s="217" t="s">
        <v>725</v>
      </c>
      <c r="H83" s="218">
        <v>1.1499999999999999</v>
      </c>
      <c r="I83" s="977"/>
      <c r="J83" s="978"/>
      <c r="K83" s="979"/>
      <c r="L83" s="980"/>
      <c r="M83" s="979"/>
      <c r="N83" s="981"/>
      <c r="O83" s="216"/>
    </row>
    <row r="84" spans="2:15" x14ac:dyDescent="0.25">
      <c r="B84" s="216"/>
      <c r="C84" s="216"/>
      <c r="D84" s="216"/>
      <c r="E84" s="1178" t="str">
        <f>Translations!$B$487</f>
        <v>Lube solvent extraction</v>
      </c>
      <c r="F84" s="1178"/>
      <c r="G84" s="217" t="s">
        <v>723</v>
      </c>
      <c r="H84" s="218">
        <v>2.1</v>
      </c>
      <c r="I84" s="977"/>
      <c r="J84" s="978"/>
      <c r="K84" s="979"/>
      <c r="L84" s="980"/>
      <c r="M84" s="979"/>
      <c r="N84" s="981"/>
      <c r="O84" s="216"/>
    </row>
    <row r="85" spans="2:15" x14ac:dyDescent="0.25">
      <c r="B85" s="216"/>
      <c r="C85" s="216"/>
      <c r="D85" s="216"/>
      <c r="E85" s="1178" t="str">
        <f>Translations!$B$488</f>
        <v>Lube solvent dewaxing</v>
      </c>
      <c r="F85" s="1178"/>
      <c r="G85" s="217" t="s">
        <v>723</v>
      </c>
      <c r="H85" s="218">
        <v>4.55</v>
      </c>
      <c r="I85" s="977"/>
      <c r="J85" s="978"/>
      <c r="K85" s="979"/>
      <c r="L85" s="980"/>
      <c r="M85" s="979"/>
      <c r="N85" s="981"/>
      <c r="O85" s="216"/>
    </row>
    <row r="86" spans="2:15" x14ac:dyDescent="0.25">
      <c r="B86" s="216"/>
      <c r="C86" s="216"/>
      <c r="D86" s="216"/>
      <c r="E86" s="1178" t="str">
        <f>Translations!$B$489</f>
        <v>Catalytic Wax Isomerisation</v>
      </c>
      <c r="F86" s="1178"/>
      <c r="G86" s="217" t="s">
        <v>723</v>
      </c>
      <c r="H86" s="218">
        <v>1.6</v>
      </c>
      <c r="I86" s="977"/>
      <c r="J86" s="978"/>
      <c r="K86" s="979"/>
      <c r="L86" s="980"/>
      <c r="M86" s="979"/>
      <c r="N86" s="981"/>
      <c r="O86" s="216"/>
    </row>
    <row r="87" spans="2:15" x14ac:dyDescent="0.25">
      <c r="B87" s="216"/>
      <c r="C87" s="216"/>
      <c r="D87" s="216"/>
      <c r="E87" s="1178" t="str">
        <f>Translations!$B$490</f>
        <v xml:space="preserve">Lube Hydrocracker </v>
      </c>
      <c r="F87" s="1178"/>
      <c r="G87" s="217" t="s">
        <v>723</v>
      </c>
      <c r="H87" s="218">
        <v>2.5</v>
      </c>
      <c r="I87" s="977"/>
      <c r="J87" s="978"/>
      <c r="K87" s="979"/>
      <c r="L87" s="980"/>
      <c r="M87" s="979"/>
      <c r="N87" s="981"/>
      <c r="O87" s="216"/>
    </row>
    <row r="88" spans="2:15" x14ac:dyDescent="0.25">
      <c r="B88" s="216"/>
      <c r="C88" s="216"/>
      <c r="D88" s="216"/>
      <c r="E88" s="1178" t="str">
        <f>Translations!$B$491</f>
        <v xml:space="preserve">Wax Deoiling </v>
      </c>
      <c r="F88" s="1178"/>
      <c r="G88" s="217" t="s">
        <v>725</v>
      </c>
      <c r="H88" s="218">
        <v>12</v>
      </c>
      <c r="I88" s="977"/>
      <c r="J88" s="978"/>
      <c r="K88" s="979"/>
      <c r="L88" s="980"/>
      <c r="M88" s="979"/>
      <c r="N88" s="981"/>
      <c r="O88" s="216"/>
    </row>
    <row r="89" spans="2:15" x14ac:dyDescent="0.25">
      <c r="B89" s="216"/>
      <c r="C89" s="216"/>
      <c r="D89" s="216"/>
      <c r="E89" s="1178" t="str">
        <f>Translations!$B$492</f>
        <v xml:space="preserve">Lube/Wax Hydrotreating </v>
      </c>
      <c r="F89" s="1178"/>
      <c r="G89" s="217" t="s">
        <v>723</v>
      </c>
      <c r="H89" s="218">
        <v>1.1499999999999999</v>
      </c>
      <c r="I89" s="977"/>
      <c r="J89" s="978"/>
      <c r="K89" s="979"/>
      <c r="L89" s="980"/>
      <c r="M89" s="979"/>
      <c r="N89" s="981"/>
      <c r="O89" s="216"/>
    </row>
    <row r="90" spans="2:15" x14ac:dyDescent="0.25">
      <c r="B90" s="216"/>
      <c r="C90" s="216"/>
      <c r="D90" s="216"/>
      <c r="E90" s="1178" t="str">
        <f>Translations!$B$493</f>
        <v>Solvent Hydrotreating</v>
      </c>
      <c r="F90" s="1178"/>
      <c r="G90" s="217" t="s">
        <v>723</v>
      </c>
      <c r="H90" s="218">
        <v>1.25</v>
      </c>
      <c r="I90" s="977"/>
      <c r="J90" s="978"/>
      <c r="K90" s="979"/>
      <c r="L90" s="980"/>
      <c r="M90" s="979"/>
      <c r="N90" s="981"/>
      <c r="O90" s="216"/>
    </row>
    <row r="91" spans="2:15" x14ac:dyDescent="0.25">
      <c r="B91" s="216"/>
      <c r="C91" s="216"/>
      <c r="D91" s="216"/>
      <c r="E91" s="1178" t="str">
        <f>Translations!$B$494</f>
        <v>Solvent Fractionation</v>
      </c>
      <c r="F91" s="1178"/>
      <c r="G91" s="217" t="s">
        <v>723</v>
      </c>
      <c r="H91" s="218">
        <v>0.9</v>
      </c>
      <c r="I91" s="977"/>
      <c r="J91" s="978"/>
      <c r="K91" s="979"/>
      <c r="L91" s="980"/>
      <c r="M91" s="979"/>
      <c r="N91" s="981"/>
      <c r="O91" s="216"/>
    </row>
    <row r="92" spans="2:15" x14ac:dyDescent="0.25">
      <c r="B92" s="216"/>
      <c r="C92" s="216"/>
      <c r="D92" s="216"/>
      <c r="E92" s="1178" t="str">
        <f>Translations!$B$495</f>
        <v>Mol sieve for C10+ paraffins</v>
      </c>
      <c r="F92" s="1178"/>
      <c r="G92" s="217" t="s">
        <v>725</v>
      </c>
      <c r="H92" s="218">
        <v>1.85</v>
      </c>
      <c r="I92" s="977"/>
      <c r="J92" s="978"/>
      <c r="K92" s="979"/>
      <c r="L92" s="980"/>
      <c r="M92" s="979"/>
      <c r="N92" s="981"/>
      <c r="O92" s="216"/>
    </row>
    <row r="93" spans="2:15" ht="25.5" customHeight="1" x14ac:dyDescent="0.25">
      <c r="B93" s="216"/>
      <c r="C93" s="216"/>
      <c r="D93" s="216"/>
      <c r="E93" s="1178" t="str">
        <f>Translations!$B$496</f>
        <v>Partial Oxidation of Residual Feeds (POX) for Fuel</v>
      </c>
      <c r="F93" s="1178"/>
      <c r="G93" s="217" t="s">
        <v>726</v>
      </c>
      <c r="H93" s="218">
        <v>8.1999999999999993</v>
      </c>
      <c r="I93" s="977"/>
      <c r="J93" s="978"/>
      <c r="K93" s="979"/>
      <c r="L93" s="980"/>
      <c r="M93" s="979"/>
      <c r="N93" s="981"/>
      <c r="O93" s="216"/>
    </row>
    <row r="94" spans="2:15" ht="39.950000000000003" customHeight="1" x14ac:dyDescent="0.25">
      <c r="B94" s="216"/>
      <c r="C94" s="216"/>
      <c r="D94" s="216"/>
      <c r="E94" s="1178" t="str">
        <f>Translations!$B$497</f>
        <v>Partial Oxidation of Residual Feeds (POX) for Hydrogen or Methanol</v>
      </c>
      <c r="F94" s="1178"/>
      <c r="G94" s="217" t="s">
        <v>726</v>
      </c>
      <c r="H94" s="218">
        <v>44</v>
      </c>
      <c r="I94" s="977"/>
      <c r="J94" s="978"/>
      <c r="K94" s="979"/>
      <c r="L94" s="980"/>
      <c r="M94" s="979"/>
      <c r="N94" s="981"/>
      <c r="O94" s="216"/>
    </row>
    <row r="95" spans="2:15" x14ac:dyDescent="0.25">
      <c r="B95" s="216"/>
      <c r="C95" s="216"/>
      <c r="D95" s="216"/>
      <c r="E95" s="1178" t="str">
        <f>Translations!$B$498</f>
        <v>Methanol from syngas</v>
      </c>
      <c r="F95" s="1178"/>
      <c r="G95" s="217" t="s">
        <v>725</v>
      </c>
      <c r="H95" s="218">
        <v>-36.200000000000003</v>
      </c>
      <c r="I95" s="977"/>
      <c r="J95" s="978"/>
      <c r="K95" s="979"/>
      <c r="L95" s="980"/>
      <c r="M95" s="979"/>
      <c r="N95" s="981"/>
      <c r="O95" s="216"/>
    </row>
    <row r="96" spans="2:15" x14ac:dyDescent="0.25">
      <c r="B96" s="216"/>
      <c r="C96" s="216"/>
      <c r="D96" s="216"/>
      <c r="E96" s="1178" t="str">
        <f>Translations!$B$499</f>
        <v>Air Separation</v>
      </c>
      <c r="F96" s="1178"/>
      <c r="G96" s="217" t="s">
        <v>727</v>
      </c>
      <c r="H96" s="218">
        <v>8.8000000000000007</v>
      </c>
      <c r="I96" s="977"/>
      <c r="J96" s="978"/>
      <c r="K96" s="979"/>
      <c r="L96" s="980"/>
      <c r="M96" s="979"/>
      <c r="N96" s="981"/>
      <c r="O96" s="216"/>
    </row>
    <row r="97" spans="1:19" ht="25.5" customHeight="1" x14ac:dyDescent="0.25">
      <c r="B97" s="216"/>
      <c r="C97" s="216"/>
      <c r="D97" s="216"/>
      <c r="E97" s="1178" t="str">
        <f>Translations!$B$500</f>
        <v>Fractionation of purchased NGL</v>
      </c>
      <c r="F97" s="1178"/>
      <c r="G97" s="217" t="s">
        <v>723</v>
      </c>
      <c r="H97" s="218">
        <v>1</v>
      </c>
      <c r="I97" s="977"/>
      <c r="J97" s="978"/>
      <c r="K97" s="979"/>
      <c r="L97" s="980"/>
      <c r="M97" s="979"/>
      <c r="N97" s="981"/>
      <c r="O97" s="216"/>
    </row>
    <row r="98" spans="1:19" x14ac:dyDescent="0.25">
      <c r="B98" s="216"/>
      <c r="C98" s="216"/>
      <c r="D98" s="216"/>
      <c r="E98" s="1178" t="str">
        <f>Translations!$B$501</f>
        <v>Flue gas treatment</v>
      </c>
      <c r="F98" s="1178"/>
      <c r="G98" s="217" t="s">
        <v>728</v>
      </c>
      <c r="H98" s="218">
        <v>0.1</v>
      </c>
      <c r="I98" s="977"/>
      <c r="J98" s="978"/>
      <c r="K98" s="979"/>
      <c r="L98" s="980"/>
      <c r="M98" s="979"/>
      <c r="N98" s="981"/>
      <c r="O98" s="216"/>
    </row>
    <row r="99" spans="1:19" ht="25.5" customHeight="1" x14ac:dyDescent="0.25">
      <c r="B99" s="216"/>
      <c r="C99" s="216"/>
      <c r="D99" s="216"/>
      <c r="E99" s="1178" t="str">
        <f>Translations!$B$502</f>
        <v>Treatment and Compression of Fuel Gas for Sales</v>
      </c>
      <c r="F99" s="1178"/>
      <c r="G99" s="217" t="s">
        <v>729</v>
      </c>
      <c r="H99" s="218">
        <v>0.15</v>
      </c>
      <c r="I99" s="977"/>
      <c r="J99" s="978"/>
      <c r="K99" s="979"/>
      <c r="L99" s="980"/>
      <c r="M99" s="979"/>
      <c r="N99" s="981"/>
      <c r="O99" s="216"/>
    </row>
    <row r="100" spans="1:19" x14ac:dyDescent="0.25">
      <c r="B100" s="216"/>
      <c r="C100" s="216"/>
      <c r="D100" s="216"/>
      <c r="E100" s="1178" t="str">
        <f>Translations!$B$503</f>
        <v>Seawater Desalination</v>
      </c>
      <c r="F100" s="1178"/>
      <c r="G100" s="217" t="s">
        <v>725</v>
      </c>
      <c r="H100" s="218">
        <v>1.1499999999999999</v>
      </c>
      <c r="I100" s="977"/>
      <c r="J100" s="978"/>
      <c r="K100" s="979"/>
      <c r="L100" s="980"/>
      <c r="M100" s="979"/>
      <c r="N100" s="981"/>
      <c r="O100" s="216"/>
    </row>
    <row r="101" spans="1:19" ht="5.0999999999999996" customHeight="1" x14ac:dyDescent="0.2">
      <c r="B101" s="201"/>
      <c r="C101" s="201"/>
      <c r="D101" s="201"/>
      <c r="E101" s="201"/>
      <c r="F101" s="201"/>
      <c r="G101" s="201"/>
      <c r="H101" s="201"/>
      <c r="I101" s="201"/>
      <c r="J101" s="201"/>
      <c r="K101" s="201"/>
      <c r="L101" s="201"/>
      <c r="M101" s="198"/>
      <c r="N101" s="198"/>
      <c r="O101" s="198"/>
      <c r="P101" s="199"/>
    </row>
    <row r="102" spans="1:19" s="294" customFormat="1" ht="12.75" customHeight="1" x14ac:dyDescent="0.2">
      <c r="A102" s="185"/>
      <c r="B102" s="40"/>
      <c r="C102" s="40"/>
      <c r="D102" s="211" t="s">
        <v>148</v>
      </c>
      <c r="E102" s="1160" t="str">
        <f>Translations!$B$504</f>
        <v>Further description</v>
      </c>
      <c r="F102" s="1161"/>
      <c r="G102" s="1161"/>
      <c r="H102" s="1161"/>
      <c r="I102" s="1161"/>
      <c r="J102" s="1161"/>
      <c r="K102" s="1161"/>
      <c r="L102" s="1161"/>
      <c r="M102" s="1161"/>
      <c r="N102" s="1161"/>
      <c r="O102" s="40"/>
      <c r="P102" s="295"/>
      <c r="Q102" s="295"/>
      <c r="R102" s="295"/>
      <c r="S102" s="295"/>
    </row>
    <row r="103" spans="1:19" s="294" customFormat="1" ht="5.0999999999999996" customHeight="1" x14ac:dyDescent="0.2">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2">
      <c r="A104" s="185"/>
      <c r="B104" s="40"/>
      <c r="C104" s="40"/>
      <c r="D104" s="442"/>
      <c r="E104" s="1159" t="str">
        <f>IF(L30=EUConst_Relevant,HYPERLINK("#" &amp; Q104,EUConst_MsgDescription),"")</f>
        <v/>
      </c>
      <c r="F104" s="1159"/>
      <c r="G104" s="1159"/>
      <c r="H104" s="1159"/>
      <c r="I104" s="1159"/>
      <c r="J104" s="1159"/>
      <c r="K104" s="1159"/>
      <c r="L104" s="1159"/>
      <c r="M104" s="1159"/>
      <c r="N104" s="1159"/>
      <c r="P104" s="26" t="s">
        <v>481</v>
      </c>
      <c r="Q104" s="477" t="str">
        <f>"#"&amp;ADDRESS(ROW($C$10),COLUMN($C$10))</f>
        <v>#$C$10</v>
      </c>
      <c r="R104" s="295"/>
      <c r="S104" s="295"/>
    </row>
    <row r="105" spans="1:19" s="294" customFormat="1" ht="5.0999999999999996" customHeight="1" x14ac:dyDescent="0.2">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2">
      <c r="A106" s="185"/>
      <c r="B106" s="40"/>
      <c r="C106" s="40"/>
      <c r="D106" s="28"/>
      <c r="E106" s="1052"/>
      <c r="F106" s="1053"/>
      <c r="G106" s="1053"/>
      <c r="H106" s="1053"/>
      <c r="I106" s="1053"/>
      <c r="J106" s="1053"/>
      <c r="K106" s="1053"/>
      <c r="L106" s="1053"/>
      <c r="M106" s="1053"/>
      <c r="N106" s="1054"/>
      <c r="O106" s="40"/>
      <c r="P106" s="295"/>
      <c r="Q106" s="295"/>
      <c r="R106" s="295"/>
      <c r="S106" s="295"/>
    </row>
    <row r="107" spans="1:19" s="294" customFormat="1" ht="5.0999999999999996" customHeight="1" x14ac:dyDescent="0.2">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2">
      <c r="A108" s="185"/>
      <c r="B108" s="40"/>
      <c r="C108" s="40"/>
      <c r="D108" s="263"/>
      <c r="E108" s="137"/>
      <c r="F108" s="998" t="str">
        <f>Translations!$B$210</f>
        <v>Reference to external files, if relevant</v>
      </c>
      <c r="G108" s="998"/>
      <c r="H108" s="998"/>
      <c r="I108" s="998"/>
      <c r="J108" s="998"/>
      <c r="K108" s="934"/>
      <c r="L108" s="934"/>
      <c r="M108" s="934"/>
      <c r="N108" s="934"/>
      <c r="O108" s="40"/>
      <c r="P108" s="295"/>
      <c r="Q108" s="295"/>
      <c r="R108" s="295"/>
      <c r="S108" s="295"/>
    </row>
    <row r="109" spans="1:19" s="294" customFormat="1" ht="5.0999999999999996" customHeight="1" thickBot="1" x14ac:dyDescent="0.25">
      <c r="A109" s="185"/>
      <c r="B109" s="40"/>
      <c r="C109" s="40"/>
      <c r="D109" s="263"/>
      <c r="E109" s="40"/>
      <c r="F109" s="40"/>
      <c r="G109" s="40"/>
      <c r="H109" s="40"/>
      <c r="I109" s="40"/>
      <c r="J109" s="40"/>
      <c r="K109" s="40"/>
      <c r="L109" s="40"/>
      <c r="M109" s="40"/>
      <c r="N109" s="40"/>
      <c r="O109" s="40"/>
      <c r="P109" s="301"/>
      <c r="Q109" s="295"/>
      <c r="R109" s="295"/>
      <c r="S109" s="295"/>
    </row>
    <row r="110" spans="1:19" s="294" customFormat="1" ht="12.75" customHeight="1" x14ac:dyDescent="0.2">
      <c r="A110" s="185"/>
      <c r="B110" s="40"/>
      <c r="C110" s="40"/>
      <c r="D110" s="211" t="s">
        <v>149</v>
      </c>
      <c r="E110" s="1058" t="str">
        <f>Translations!$B$258</f>
        <v>The hierarchical order has been followed?</v>
      </c>
      <c r="F110" s="1058"/>
      <c r="G110" s="1058"/>
      <c r="H110" s="1166"/>
      <c r="I110" s="312"/>
      <c r="J110" s="308" t="str">
        <f>Translations!$B$259</f>
        <v xml:space="preserve"> If not, why?</v>
      </c>
      <c r="K110" s="977"/>
      <c r="L110" s="978"/>
      <c r="M110" s="978"/>
      <c r="N110" s="984"/>
      <c r="O110" s="40"/>
      <c r="P110" s="301"/>
      <c r="Q110" s="295"/>
      <c r="R110" s="295"/>
      <c r="S110" s="302" t="b">
        <f>AND(I110&lt;&gt;"",I110=FALSE)</f>
        <v>0</v>
      </c>
    </row>
    <row r="111" spans="1:19" s="294" customFormat="1" ht="5.0999999999999996" customHeight="1" x14ac:dyDescent="0.2">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2">
      <c r="A112" s="185"/>
      <c r="B112" s="40"/>
      <c r="C112" s="40"/>
      <c r="D112" s="14"/>
      <c r="E112" s="14"/>
      <c r="F112" s="993" t="str">
        <f>Translations!$B$264</f>
        <v>Further details on any deviation from the hierarchy</v>
      </c>
      <c r="G112" s="993"/>
      <c r="H112" s="993"/>
      <c r="I112" s="993"/>
      <c r="J112" s="993"/>
      <c r="K112" s="993"/>
      <c r="L112" s="993"/>
      <c r="M112" s="993"/>
      <c r="N112" s="993"/>
      <c r="O112" s="40"/>
      <c r="P112" s="301"/>
      <c r="Q112" s="295"/>
      <c r="R112" s="295"/>
      <c r="S112" s="304"/>
    </row>
    <row r="113" spans="1:19" s="294" customFormat="1" ht="25.5" customHeight="1" thickBot="1" x14ac:dyDescent="0.25">
      <c r="A113" s="185"/>
      <c r="B113" s="40"/>
      <c r="C113" s="40"/>
      <c r="D113" s="14"/>
      <c r="E113" s="14"/>
      <c r="F113" s="1073"/>
      <c r="G113" s="1074"/>
      <c r="H113" s="1074"/>
      <c r="I113" s="1074"/>
      <c r="J113" s="1074"/>
      <c r="K113" s="1074"/>
      <c r="L113" s="1074"/>
      <c r="M113" s="1074"/>
      <c r="N113" s="1075"/>
      <c r="O113" s="40"/>
      <c r="P113" s="301"/>
      <c r="Q113" s="295"/>
      <c r="R113" s="295"/>
      <c r="S113" s="326" t="b">
        <f>S110</f>
        <v>0</v>
      </c>
    </row>
    <row r="114" spans="1:19" ht="5.0999999999999996" customHeight="1" x14ac:dyDescent="0.2">
      <c r="B114" s="201"/>
      <c r="C114" s="201"/>
      <c r="D114" s="201"/>
      <c r="E114" s="201"/>
      <c r="F114" s="201"/>
      <c r="G114" s="201"/>
      <c r="H114" s="201"/>
      <c r="I114" s="201"/>
      <c r="J114" s="201"/>
      <c r="K114" s="201"/>
      <c r="L114" s="201"/>
      <c r="M114" s="198"/>
      <c r="N114" s="198"/>
      <c r="O114" s="198"/>
      <c r="P114" s="199"/>
    </row>
    <row r="115" spans="1:19" x14ac:dyDescent="0.2">
      <c r="B115" s="201"/>
      <c r="C115" s="201"/>
      <c r="D115" s="201"/>
      <c r="E115" s="1173" t="str">
        <f>IF(L30=EUConst_Relevant,HYPERLINK(Q115,EUconst_MsgBackToSheetF),"")</f>
        <v/>
      </c>
      <c r="F115" s="1174"/>
      <c r="G115" s="1174"/>
      <c r="H115" s="1174"/>
      <c r="I115" s="1174"/>
      <c r="J115" s="1174"/>
      <c r="K115" s="1174"/>
      <c r="L115" s="1174"/>
      <c r="M115" s="1174"/>
      <c r="N115" s="1175"/>
      <c r="O115" s="198"/>
      <c r="P115" s="212" t="s">
        <v>721</v>
      </c>
      <c r="Q115" s="214" t="str">
        <f>Q32</f>
        <v/>
      </c>
    </row>
    <row r="116" spans="1:19" x14ac:dyDescent="0.25">
      <c r="B116" s="216"/>
      <c r="C116" s="216"/>
      <c r="D116" s="216"/>
      <c r="E116" s="216"/>
      <c r="F116" s="216"/>
      <c r="G116" s="216"/>
      <c r="H116" s="216"/>
      <c r="I116" s="216"/>
      <c r="J116" s="216"/>
      <c r="K116" s="216"/>
      <c r="L116" s="216"/>
      <c r="M116" s="216"/>
      <c r="N116" s="216"/>
      <c r="O116" s="216"/>
    </row>
    <row r="117" spans="1:19" ht="15.75" x14ac:dyDescent="0.25">
      <c r="B117" s="201"/>
      <c r="C117" s="208" t="s">
        <v>246</v>
      </c>
      <c r="D117" s="1176" t="str">
        <f>Translations!$B$425</f>
        <v>Lime</v>
      </c>
      <c r="E117" s="1176"/>
      <c r="F117" s="1176"/>
      <c r="G117" s="1176"/>
      <c r="H117" s="1176"/>
      <c r="I117" s="1176"/>
      <c r="J117" s="1176"/>
      <c r="K117" s="1176"/>
      <c r="L117" s="1176"/>
      <c r="M117" s="1176"/>
      <c r="N117" s="1176"/>
      <c r="O117" s="198"/>
      <c r="P117" s="199"/>
    </row>
    <row r="118" spans="1:19" ht="5.0999999999999996" customHeight="1" x14ac:dyDescent="0.2">
      <c r="B118" s="201"/>
      <c r="C118" s="201"/>
      <c r="D118" s="201"/>
      <c r="E118" s="201"/>
      <c r="F118" s="201"/>
      <c r="G118" s="201"/>
      <c r="H118" s="201"/>
      <c r="I118" s="201"/>
      <c r="J118" s="201"/>
      <c r="K118" s="201"/>
      <c r="L118" s="201"/>
      <c r="M118" s="198"/>
      <c r="N118" s="198"/>
      <c r="O118" s="198"/>
      <c r="P118" s="199"/>
    </row>
    <row r="119" spans="1:19" ht="15" x14ac:dyDescent="0.25">
      <c r="B119" s="201"/>
      <c r="C119" s="209"/>
      <c r="D119" s="1177" t="str">
        <f>Translations!$B$505</f>
        <v>Tool for calculating the historical activity levels for lime sub-installations</v>
      </c>
      <c r="E119" s="1161"/>
      <c r="F119" s="1161"/>
      <c r="G119" s="1161"/>
      <c r="H119" s="1161"/>
      <c r="I119" s="1161"/>
      <c r="J119" s="1161"/>
      <c r="K119" s="1161"/>
      <c r="L119" s="1161"/>
      <c r="M119" s="1161"/>
      <c r="N119" s="1161"/>
      <c r="O119" s="198"/>
      <c r="P119" s="199"/>
    </row>
    <row r="120" spans="1:19" ht="5.0999999999999996" customHeight="1" thickBot="1" x14ac:dyDescent="0.25">
      <c r="B120" s="201"/>
      <c r="C120" s="201"/>
      <c r="D120" s="201"/>
      <c r="E120" s="201"/>
      <c r="F120" s="201"/>
      <c r="G120" s="201"/>
      <c r="H120" s="201"/>
      <c r="I120" s="201"/>
      <c r="J120" s="201"/>
      <c r="K120" s="201"/>
      <c r="L120" s="201"/>
      <c r="M120" s="198"/>
      <c r="N120" s="198"/>
      <c r="O120" s="198"/>
      <c r="P120" s="199"/>
    </row>
    <row r="121" spans="1:19" ht="15.75" thickBot="1" x14ac:dyDescent="0.3">
      <c r="B121" s="201"/>
      <c r="C121" s="201"/>
      <c r="D121" s="211" t="s">
        <v>146</v>
      </c>
      <c r="E121" s="1160" t="str">
        <f>Translations!$B$435</f>
        <v>Relevance of this tool in your installation:</v>
      </c>
      <c r="F121" s="1160"/>
      <c r="G121" s="1160"/>
      <c r="H121" s="1160"/>
      <c r="I121" s="1160"/>
      <c r="J121" s="1160"/>
      <c r="K121" s="1162"/>
      <c r="L121" s="1163" t="str">
        <f>IF(CNTR_ExistSubInstEntries,IF(COUNTIF(CNTR_SubInstListNames,INDEX(EUconst_BMlistNames,Q121))&gt;0,EUConst_Relevant,EUConst_NotRelevant),"")</f>
        <v/>
      </c>
      <c r="M121" s="1164"/>
      <c r="N121" s="1165"/>
      <c r="O121" s="198"/>
      <c r="P121" s="212" t="s">
        <v>720</v>
      </c>
      <c r="Q121" s="213">
        <v>12</v>
      </c>
      <c r="S121" s="389" t="b">
        <f>L121=EUConst_NotRelevant</f>
        <v>0</v>
      </c>
    </row>
    <row r="122" spans="1:19" x14ac:dyDescent="0.2">
      <c r="B122" s="201"/>
      <c r="C122" s="201"/>
      <c r="D122" s="210"/>
      <c r="E122" s="1171" t="str">
        <f>Translations!$B$436</f>
        <v>This message is automatically generated based on your inputs in sheet "C_InstallationDescription", section C.I.</v>
      </c>
      <c r="F122" s="1172"/>
      <c r="G122" s="1172"/>
      <c r="H122" s="1172"/>
      <c r="I122" s="1172"/>
      <c r="J122" s="1172"/>
      <c r="K122" s="1172"/>
      <c r="L122" s="1172"/>
      <c r="M122" s="1172"/>
      <c r="N122" s="1172"/>
      <c r="O122" s="198"/>
      <c r="P122" s="199"/>
    </row>
    <row r="123" spans="1:19" x14ac:dyDescent="0.2">
      <c r="B123" s="201"/>
      <c r="C123" s="201"/>
      <c r="D123" s="201"/>
      <c r="E123" s="1173" t="str">
        <f>IF(L121=EUConst_Relevant,HYPERLINK(Q123,EUconst_MsgBackToSheetF),"")</f>
        <v/>
      </c>
      <c r="F123" s="1174"/>
      <c r="G123" s="1174"/>
      <c r="H123" s="1174"/>
      <c r="I123" s="1174"/>
      <c r="J123" s="1174"/>
      <c r="K123" s="1174"/>
      <c r="L123" s="1174"/>
      <c r="M123" s="1174"/>
      <c r="N123" s="1175"/>
      <c r="O123" s="198"/>
      <c r="P123" s="212" t="s">
        <v>721</v>
      </c>
      <c r="Q123" s="214" t="str">
        <f>IF(ISNUMBER(MATCH(Q121,CNTR_SubInstListBMnumbers,0)),"#JUMP_F"&amp;MATCH(Q121,CNTR_SubInstListBMnumbers,0),"")</f>
        <v/>
      </c>
    </row>
    <row r="124" spans="1:19" ht="5.0999999999999996" customHeight="1" x14ac:dyDescent="0.2">
      <c r="B124" s="201"/>
      <c r="C124" s="201"/>
      <c r="D124" s="201"/>
      <c r="E124" s="201"/>
      <c r="F124" s="201"/>
      <c r="G124" s="201"/>
      <c r="H124" s="201"/>
      <c r="I124" s="201"/>
      <c r="J124" s="201"/>
      <c r="K124" s="201"/>
      <c r="L124" s="201"/>
      <c r="M124" s="198"/>
      <c r="N124" s="198"/>
      <c r="O124" s="198"/>
      <c r="P124" s="199"/>
    </row>
    <row r="125" spans="1:19" s="294" customFormat="1" ht="12.75" customHeight="1" x14ac:dyDescent="0.2">
      <c r="A125" s="185"/>
      <c r="B125" s="40"/>
      <c r="C125" s="40"/>
      <c r="D125" s="211" t="s">
        <v>147</v>
      </c>
      <c r="E125" s="1160" t="str">
        <f>Translations!$B$249</f>
        <v>Information on the methodology applied</v>
      </c>
      <c r="F125" s="1161"/>
      <c r="G125" s="1161"/>
      <c r="H125" s="1161"/>
      <c r="I125" s="1161"/>
      <c r="J125" s="1161"/>
      <c r="K125" s="1161"/>
      <c r="L125" s="1161"/>
      <c r="M125" s="1161"/>
      <c r="N125" s="1161"/>
      <c r="O125" s="40"/>
      <c r="P125" s="295"/>
      <c r="Q125" s="295"/>
      <c r="R125" s="295"/>
      <c r="S125" s="295"/>
    </row>
    <row r="126" spans="1:19" s="294" customFormat="1" ht="12.75" customHeight="1" x14ac:dyDescent="0.2">
      <c r="A126" s="185"/>
      <c r="B126" s="40"/>
      <c r="C126" s="40"/>
      <c r="D126" s="263"/>
      <c r="E126" s="920" t="str">
        <f>Translations!$B$506</f>
        <v>Please select below the data source used for the properties of lime (CaO and MgO content) pursuant to section 4.6 of Annex VII of the FAR.</v>
      </c>
      <c r="F126" s="921"/>
      <c r="G126" s="921"/>
      <c r="H126" s="921"/>
      <c r="I126" s="921"/>
      <c r="J126" s="921"/>
      <c r="K126" s="921"/>
      <c r="L126" s="921"/>
      <c r="M126" s="921"/>
      <c r="N126" s="921"/>
      <c r="O126" s="40"/>
      <c r="P126" s="295"/>
      <c r="Q126" s="295"/>
      <c r="R126" s="295"/>
      <c r="S126" s="295"/>
    </row>
    <row r="127" spans="1:19" s="294" customFormat="1" ht="25.5" customHeight="1" x14ac:dyDescent="0.2">
      <c r="A127" s="185"/>
      <c r="B127" s="40"/>
      <c r="C127" s="40"/>
      <c r="D127" s="263"/>
      <c r="E127"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27" s="921"/>
      <c r="G127" s="921"/>
      <c r="H127" s="921"/>
      <c r="I127" s="921"/>
      <c r="J127" s="921"/>
      <c r="K127" s="921"/>
      <c r="L127" s="921"/>
      <c r="M127" s="921"/>
      <c r="N127" s="921"/>
      <c r="O127" s="40"/>
      <c r="P127" s="295"/>
      <c r="Q127" s="295"/>
      <c r="R127" s="295"/>
      <c r="S127" s="295"/>
    </row>
    <row r="128" spans="1:19" s="316" customFormat="1" ht="25.5" customHeight="1" x14ac:dyDescent="0.25">
      <c r="A128" s="315"/>
      <c r="B128" s="138"/>
      <c r="C128" s="40"/>
      <c r="D128" s="139"/>
      <c r="E128" s="140"/>
      <c r="F128" s="140"/>
      <c r="G128" s="140"/>
      <c r="H128" s="140"/>
      <c r="I128" s="968" t="str">
        <f>Translations!$B$254</f>
        <v>Data source</v>
      </c>
      <c r="J128" s="968"/>
      <c r="K128" s="968" t="str">
        <f>Translations!$B$255</f>
        <v>Other data source (if applicable)</v>
      </c>
      <c r="L128" s="968"/>
      <c r="M128" s="968" t="str">
        <f>Translations!$B$255</f>
        <v>Other data source (if applicable)</v>
      </c>
      <c r="N128" s="968"/>
      <c r="O128" s="40"/>
      <c r="P128" s="314"/>
      <c r="Q128" s="314"/>
      <c r="R128" s="314"/>
      <c r="S128" s="314"/>
    </row>
    <row r="129" spans="1:19" s="294" customFormat="1" ht="12.75" customHeight="1" x14ac:dyDescent="0.2">
      <c r="A129" s="185"/>
      <c r="B129" s="40"/>
      <c r="C129" s="40"/>
      <c r="D129" s="29"/>
      <c r="E129" s="137" t="s">
        <v>386</v>
      </c>
      <c r="F129" s="975" t="str">
        <f>Translations!$B$507</f>
        <v>Composition data</v>
      </c>
      <c r="G129" s="975"/>
      <c r="H129" s="976"/>
      <c r="I129" s="977"/>
      <c r="J129" s="978"/>
      <c r="K129" s="979"/>
      <c r="L129" s="980"/>
      <c r="M129" s="979"/>
      <c r="N129" s="981"/>
      <c r="O129" s="40"/>
      <c r="P129" s="295"/>
      <c r="Q129" s="295"/>
      <c r="R129" s="295"/>
      <c r="S129" s="295"/>
    </row>
    <row r="130" spans="1:19" ht="5.0999999999999996" customHeight="1" x14ac:dyDescent="0.2">
      <c r="B130" s="201"/>
      <c r="C130" s="201"/>
      <c r="D130" s="201"/>
      <c r="E130" s="201"/>
      <c r="F130" s="201"/>
      <c r="G130" s="201"/>
      <c r="H130" s="201"/>
      <c r="I130" s="201"/>
      <c r="J130" s="201"/>
      <c r="K130" s="201"/>
      <c r="L130" s="201"/>
      <c r="M130" s="198"/>
      <c r="N130" s="198"/>
      <c r="O130" s="198"/>
      <c r="P130" s="199"/>
    </row>
    <row r="131" spans="1:19" s="294" customFormat="1" ht="12.75" customHeight="1" x14ac:dyDescent="0.2">
      <c r="A131" s="185"/>
      <c r="B131" s="40"/>
      <c r="C131" s="40"/>
      <c r="D131" s="211" t="s">
        <v>148</v>
      </c>
      <c r="E131" s="1160" t="str">
        <f>Translations!$B$504</f>
        <v>Further description</v>
      </c>
      <c r="F131" s="1161"/>
      <c r="G131" s="1161"/>
      <c r="H131" s="1161"/>
      <c r="I131" s="1161"/>
      <c r="J131" s="1161"/>
      <c r="K131" s="1161"/>
      <c r="L131" s="1161"/>
      <c r="M131" s="1161"/>
      <c r="N131" s="1161"/>
      <c r="O131" s="40"/>
      <c r="P131" s="295"/>
      <c r="Q131" s="295"/>
      <c r="R131" s="295"/>
      <c r="S131" s="295"/>
    </row>
    <row r="132" spans="1:19" s="294" customFormat="1" ht="5.0999999999999996" customHeight="1" x14ac:dyDescent="0.2">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2">
      <c r="A133" s="185"/>
      <c r="B133" s="40"/>
      <c r="C133" s="40"/>
      <c r="D133" s="263"/>
      <c r="E133" s="1159" t="str">
        <f>IF(L121=EUConst_Relevant,HYPERLINK("#" &amp; Q133,EUConst_MsgDescription),"")</f>
        <v/>
      </c>
      <c r="F133" s="1159"/>
      <c r="G133" s="1159"/>
      <c r="H133" s="1159"/>
      <c r="I133" s="1159"/>
      <c r="J133" s="1159"/>
      <c r="K133" s="1159"/>
      <c r="L133" s="1159"/>
      <c r="M133" s="1159"/>
      <c r="N133" s="1159"/>
      <c r="P133" s="26" t="s">
        <v>481</v>
      </c>
      <c r="Q133" s="477" t="str">
        <f>"#"&amp;ADDRESS(ROW($C$10),COLUMN($C$10))</f>
        <v>#$C$10</v>
      </c>
      <c r="R133" s="295"/>
      <c r="S133" s="295"/>
    </row>
    <row r="134" spans="1:19" s="294" customFormat="1" ht="5.0999999999999996" customHeight="1" x14ac:dyDescent="0.2">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2">
      <c r="A135" s="185"/>
      <c r="B135" s="40"/>
      <c r="C135" s="40"/>
      <c r="D135" s="28"/>
      <c r="E135" s="1052"/>
      <c r="F135" s="1053"/>
      <c r="G135" s="1053"/>
      <c r="H135" s="1053"/>
      <c r="I135" s="1053"/>
      <c r="J135" s="1053"/>
      <c r="K135" s="1053"/>
      <c r="L135" s="1053"/>
      <c r="M135" s="1053"/>
      <c r="N135" s="1054"/>
      <c r="O135" s="40"/>
      <c r="P135" s="295"/>
      <c r="Q135" s="295"/>
      <c r="R135" s="295"/>
      <c r="S135" s="295"/>
    </row>
    <row r="136" spans="1:19" s="294" customFormat="1" ht="5.0999999999999996" customHeight="1" x14ac:dyDescent="0.2">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2">
      <c r="A137" s="185"/>
      <c r="B137" s="40"/>
      <c r="C137" s="40"/>
      <c r="D137" s="263"/>
      <c r="E137" s="137"/>
      <c r="F137" s="998" t="str">
        <f>Translations!$B$210</f>
        <v>Reference to external files, if relevant</v>
      </c>
      <c r="G137" s="998"/>
      <c r="H137" s="998"/>
      <c r="I137" s="998"/>
      <c r="J137" s="998"/>
      <c r="K137" s="934"/>
      <c r="L137" s="934"/>
      <c r="M137" s="934"/>
      <c r="N137" s="934"/>
      <c r="O137" s="40"/>
      <c r="P137" s="295"/>
      <c r="Q137" s="295"/>
      <c r="R137" s="295"/>
      <c r="S137" s="295"/>
    </row>
    <row r="138" spans="1:19" s="294" customFormat="1" ht="5.0999999999999996" customHeight="1" thickBot="1" x14ac:dyDescent="0.25">
      <c r="A138" s="185"/>
      <c r="B138" s="40"/>
      <c r="C138" s="40"/>
      <c r="D138" s="263"/>
      <c r="E138" s="40"/>
      <c r="F138" s="40"/>
      <c r="G138" s="40"/>
      <c r="H138" s="40"/>
      <c r="I138" s="40"/>
      <c r="J138" s="40"/>
      <c r="K138" s="40"/>
      <c r="L138" s="40"/>
      <c r="M138" s="40"/>
      <c r="N138" s="40"/>
      <c r="O138" s="40"/>
      <c r="P138" s="301"/>
      <c r="Q138" s="295"/>
      <c r="R138" s="295"/>
      <c r="S138" s="295"/>
    </row>
    <row r="139" spans="1:19" s="294" customFormat="1" ht="12.75" customHeight="1" x14ac:dyDescent="0.2">
      <c r="A139" s="185"/>
      <c r="B139" s="40"/>
      <c r="C139" s="40"/>
      <c r="D139" s="211" t="s">
        <v>149</v>
      </c>
      <c r="E139" s="1058" t="str">
        <f>Translations!$B$258</f>
        <v>The hierarchical order has been followed?</v>
      </c>
      <c r="F139" s="1058"/>
      <c r="G139" s="1058"/>
      <c r="H139" s="1166"/>
      <c r="I139" s="312"/>
      <c r="J139" s="308" t="str">
        <f>Translations!$B$259</f>
        <v xml:space="preserve"> If not, why?</v>
      </c>
      <c r="K139" s="977"/>
      <c r="L139" s="978"/>
      <c r="M139" s="978"/>
      <c r="N139" s="984"/>
      <c r="O139" s="40"/>
      <c r="P139" s="301"/>
      <c r="Q139" s="295"/>
      <c r="R139" s="295"/>
      <c r="S139" s="302" t="b">
        <f>AND(I139&lt;&gt;"",I139=FALSE)</f>
        <v>0</v>
      </c>
    </row>
    <row r="140" spans="1:19" s="294" customFormat="1" ht="5.0999999999999996" customHeight="1" x14ac:dyDescent="0.2">
      <c r="A140" s="185"/>
      <c r="B140" s="40"/>
      <c r="C140" s="40"/>
      <c r="D140" s="40"/>
      <c r="E140" s="387"/>
      <c r="F140" s="387"/>
      <c r="G140" s="387"/>
      <c r="H140" s="387"/>
      <c r="I140" s="387"/>
      <c r="J140" s="387"/>
      <c r="K140" s="387"/>
      <c r="L140" s="387"/>
      <c r="M140" s="387"/>
      <c r="N140" s="387"/>
      <c r="O140" s="40"/>
      <c r="P140" s="301"/>
      <c r="Q140" s="295"/>
      <c r="R140" s="295"/>
      <c r="S140" s="304"/>
    </row>
    <row r="141" spans="1:19" s="294" customFormat="1" ht="12.75" customHeight="1" x14ac:dyDescent="0.2">
      <c r="A141" s="185"/>
      <c r="B141" s="40"/>
      <c r="C141" s="40"/>
      <c r="D141" s="14"/>
      <c r="E141" s="14"/>
      <c r="F141" s="993" t="str">
        <f>Translations!$B$264</f>
        <v>Further details on any deviation from the hierarchy</v>
      </c>
      <c r="G141" s="993"/>
      <c r="H141" s="993"/>
      <c r="I141" s="993"/>
      <c r="J141" s="993"/>
      <c r="K141" s="993"/>
      <c r="L141" s="993"/>
      <c r="M141" s="993"/>
      <c r="N141" s="993"/>
      <c r="O141" s="40"/>
      <c r="P141" s="301"/>
      <c r="Q141" s="295"/>
      <c r="R141" s="295"/>
      <c r="S141" s="304"/>
    </row>
    <row r="142" spans="1:19" s="294" customFormat="1" ht="25.5" customHeight="1" thickBot="1" x14ac:dyDescent="0.25">
      <c r="A142" s="185"/>
      <c r="B142" s="40"/>
      <c r="C142" s="40"/>
      <c r="D142" s="14"/>
      <c r="E142" s="14"/>
      <c r="F142" s="1073"/>
      <c r="G142" s="1074"/>
      <c r="H142" s="1074"/>
      <c r="I142" s="1074"/>
      <c r="J142" s="1074"/>
      <c r="K142" s="1074"/>
      <c r="L142" s="1074"/>
      <c r="M142" s="1074"/>
      <c r="N142" s="1075"/>
      <c r="O142" s="40"/>
      <c r="P142" s="301"/>
      <c r="Q142" s="295"/>
      <c r="R142" s="295"/>
      <c r="S142" s="326" t="b">
        <f>S139</f>
        <v>0</v>
      </c>
    </row>
    <row r="143" spans="1:19" s="294" customFormat="1" ht="5.0999999999999996" customHeight="1" x14ac:dyDescent="0.2">
      <c r="A143" s="185"/>
      <c r="B143" s="40"/>
      <c r="C143" s="40"/>
      <c r="D143" s="263"/>
      <c r="E143" s="40"/>
      <c r="F143" s="40"/>
      <c r="G143" s="40"/>
      <c r="H143" s="40"/>
      <c r="I143" s="40"/>
      <c r="J143" s="40"/>
      <c r="K143" s="40"/>
      <c r="L143" s="40"/>
      <c r="M143" s="40"/>
      <c r="N143" s="40"/>
      <c r="O143" s="40"/>
      <c r="P143" s="295"/>
      <c r="Q143" s="295"/>
      <c r="R143" s="295"/>
      <c r="S143" s="295"/>
    </row>
    <row r="144" spans="1:19" x14ac:dyDescent="0.2">
      <c r="B144" s="201"/>
      <c r="C144" s="201"/>
      <c r="D144" s="201"/>
      <c r="E144" s="1173" t="str">
        <f>IF(L121=EUConst_Relevant,HYPERLINK(Q144,EUconst_MsgBackToSheetF),"")</f>
        <v/>
      </c>
      <c r="F144" s="1174"/>
      <c r="G144" s="1174"/>
      <c r="H144" s="1174"/>
      <c r="I144" s="1174"/>
      <c r="J144" s="1174"/>
      <c r="K144" s="1174"/>
      <c r="L144" s="1174"/>
      <c r="M144" s="1174"/>
      <c r="N144" s="1175"/>
      <c r="O144" s="198"/>
      <c r="P144" s="212" t="s">
        <v>721</v>
      </c>
      <c r="Q144" s="214" t="str">
        <f>Q123</f>
        <v/>
      </c>
    </row>
    <row r="145" spans="1:19" x14ac:dyDescent="0.25">
      <c r="B145" s="216"/>
      <c r="C145" s="216"/>
      <c r="D145" s="216"/>
      <c r="E145" s="216"/>
      <c r="F145" s="216"/>
      <c r="G145" s="216"/>
      <c r="H145" s="216"/>
      <c r="I145" s="216"/>
      <c r="J145" s="216"/>
      <c r="K145" s="216"/>
      <c r="L145" s="216"/>
      <c r="M145" s="216"/>
      <c r="N145" s="216"/>
      <c r="O145" s="216"/>
    </row>
    <row r="146" spans="1:19" ht="15.75" x14ac:dyDescent="0.25">
      <c r="B146" s="201"/>
      <c r="C146" s="208" t="s">
        <v>563</v>
      </c>
      <c r="D146" s="1176" t="str">
        <f>Translations!$B$426</f>
        <v>Dolime</v>
      </c>
      <c r="E146" s="1176"/>
      <c r="F146" s="1176"/>
      <c r="G146" s="1176"/>
      <c r="H146" s="1176"/>
      <c r="I146" s="1176"/>
      <c r="J146" s="1176"/>
      <c r="K146" s="1176"/>
      <c r="L146" s="1176"/>
      <c r="M146" s="1176"/>
      <c r="N146" s="1176"/>
      <c r="O146" s="198"/>
      <c r="P146" s="199"/>
    </row>
    <row r="147" spans="1:19" ht="5.0999999999999996" customHeight="1" x14ac:dyDescent="0.2">
      <c r="B147" s="201"/>
      <c r="C147" s="201"/>
      <c r="D147" s="201"/>
      <c r="E147" s="201"/>
      <c r="F147" s="201"/>
      <c r="G147" s="201"/>
      <c r="H147" s="201"/>
      <c r="I147" s="201"/>
      <c r="J147" s="201"/>
      <c r="K147" s="201"/>
      <c r="L147" s="201"/>
      <c r="M147" s="198"/>
      <c r="N147" s="198"/>
      <c r="O147" s="198"/>
      <c r="P147" s="199"/>
    </row>
    <row r="148" spans="1:19" ht="15" x14ac:dyDescent="0.25">
      <c r="B148" s="201"/>
      <c r="C148" s="209"/>
      <c r="D148" s="1177" t="str">
        <f>Translations!$B$508</f>
        <v>Tool for calculating the historical activity levels for Dolime sub-installations</v>
      </c>
      <c r="E148" s="1161"/>
      <c r="F148" s="1161"/>
      <c r="G148" s="1161"/>
      <c r="H148" s="1161"/>
      <c r="I148" s="1161"/>
      <c r="J148" s="1161"/>
      <c r="K148" s="1161"/>
      <c r="L148" s="1161"/>
      <c r="M148" s="1161"/>
      <c r="N148" s="1161"/>
      <c r="O148" s="198"/>
      <c r="P148" s="199"/>
    </row>
    <row r="149" spans="1:19" ht="5.0999999999999996" customHeight="1" thickBot="1" x14ac:dyDescent="0.25">
      <c r="B149" s="201"/>
      <c r="C149" s="201"/>
      <c r="D149" s="201"/>
      <c r="E149" s="201"/>
      <c r="F149" s="201"/>
      <c r="G149" s="201"/>
      <c r="H149" s="201"/>
      <c r="I149" s="201"/>
      <c r="J149" s="201"/>
      <c r="K149" s="201"/>
      <c r="L149" s="201"/>
      <c r="M149" s="198"/>
      <c r="N149" s="198"/>
      <c r="O149" s="198"/>
      <c r="P149" s="199"/>
    </row>
    <row r="150" spans="1:19" ht="15.75" thickBot="1" x14ac:dyDescent="0.3">
      <c r="B150" s="201"/>
      <c r="C150" s="201"/>
      <c r="D150" s="211" t="s">
        <v>146</v>
      </c>
      <c r="E150" s="1160" t="str">
        <f>Translations!$B$435</f>
        <v>Relevance of this tool in your installation:</v>
      </c>
      <c r="F150" s="1160"/>
      <c r="G150" s="1160"/>
      <c r="H150" s="1160"/>
      <c r="I150" s="1160"/>
      <c r="J150" s="1160"/>
      <c r="K150" s="1162"/>
      <c r="L150" s="1163" t="str">
        <f>IF(CNTR_ExistSubInstEntries,IF(COUNTIF(CNTR_SubInstListNames,INDEX(EUconst_BMlistNames,Q150))&gt;0,EUConst_Relevant,EUConst_NotRelevant),"")</f>
        <v/>
      </c>
      <c r="M150" s="1164"/>
      <c r="N150" s="1165"/>
      <c r="O150" s="198"/>
      <c r="P150" s="212" t="s">
        <v>720</v>
      </c>
      <c r="Q150" s="213">
        <v>13</v>
      </c>
      <c r="S150" s="389" t="b">
        <f>L150=EUConst_NotRelevant</f>
        <v>0</v>
      </c>
    </row>
    <row r="151" spans="1:19" x14ac:dyDescent="0.2">
      <c r="B151" s="201"/>
      <c r="C151" s="201"/>
      <c r="D151" s="210"/>
      <c r="E151" s="1171" t="str">
        <f>Translations!$B$436</f>
        <v>This message is automatically generated based on your inputs in sheet "C_InstallationDescription", section C.I.</v>
      </c>
      <c r="F151" s="1172"/>
      <c r="G151" s="1172"/>
      <c r="H151" s="1172"/>
      <c r="I151" s="1172"/>
      <c r="J151" s="1172"/>
      <c r="K151" s="1172"/>
      <c r="L151" s="1172"/>
      <c r="M151" s="1172"/>
      <c r="N151" s="1172"/>
      <c r="O151" s="198"/>
      <c r="P151" s="199"/>
    </row>
    <row r="152" spans="1:19" x14ac:dyDescent="0.2">
      <c r="B152" s="201"/>
      <c r="C152" s="201"/>
      <c r="D152" s="201"/>
      <c r="E152" s="1173" t="str">
        <f>IF(L150=EUConst_Relevant,HYPERLINK(Q152,EUconst_MsgBackToSheetF),"")</f>
        <v/>
      </c>
      <c r="F152" s="1174"/>
      <c r="G152" s="1174"/>
      <c r="H152" s="1174"/>
      <c r="I152" s="1174"/>
      <c r="J152" s="1174"/>
      <c r="K152" s="1174"/>
      <c r="L152" s="1174"/>
      <c r="M152" s="1174"/>
      <c r="N152" s="1175"/>
      <c r="O152" s="198"/>
      <c r="P152" s="212" t="s">
        <v>721</v>
      </c>
      <c r="Q152" s="214" t="str">
        <f>IF(ISNUMBER(MATCH(Q150,CNTR_SubInstListBMnumbers,0)),"#JUMP_F"&amp;MATCH(Q150,CNTR_SubInstListBMnumbers,0),"")</f>
        <v/>
      </c>
    </row>
    <row r="153" spans="1:19" ht="5.0999999999999996" customHeight="1" x14ac:dyDescent="0.2">
      <c r="B153" s="201"/>
      <c r="C153" s="201"/>
      <c r="D153" s="201"/>
      <c r="E153" s="201"/>
      <c r="F153" s="201"/>
      <c r="G153" s="201"/>
      <c r="H153" s="201"/>
      <c r="I153" s="201"/>
      <c r="J153" s="201"/>
      <c r="K153" s="201"/>
      <c r="L153" s="201"/>
      <c r="M153" s="198"/>
      <c r="N153" s="198"/>
      <c r="O153" s="198"/>
      <c r="P153" s="199"/>
    </row>
    <row r="154" spans="1:19" s="294" customFormat="1" ht="12.75" customHeight="1" x14ac:dyDescent="0.2">
      <c r="A154" s="185"/>
      <c r="B154" s="40"/>
      <c r="C154" s="40"/>
      <c r="D154" s="211" t="s">
        <v>147</v>
      </c>
      <c r="E154" s="1160" t="str">
        <f>Translations!$B$249</f>
        <v>Information on the methodology applied</v>
      </c>
      <c r="F154" s="1161"/>
      <c r="G154" s="1161"/>
      <c r="H154" s="1161"/>
      <c r="I154" s="1161"/>
      <c r="J154" s="1161"/>
      <c r="K154" s="1161"/>
      <c r="L154" s="1161"/>
      <c r="M154" s="1161"/>
      <c r="N154" s="1161"/>
      <c r="O154" s="40"/>
      <c r="P154" s="295"/>
      <c r="Q154" s="295"/>
      <c r="R154" s="295"/>
      <c r="S154" s="295"/>
    </row>
    <row r="155" spans="1:19" s="294" customFormat="1" ht="12.75" customHeight="1" x14ac:dyDescent="0.2">
      <c r="A155" s="185"/>
      <c r="B155" s="40"/>
      <c r="C155" s="40"/>
      <c r="D155" s="263"/>
      <c r="E155" s="920" t="str">
        <f>Translations!$B$506</f>
        <v>Please select below the data source used for the properties of lime (CaO and MgO content) pursuant to section 4.6 of Annex VII of the FAR.</v>
      </c>
      <c r="F155" s="921"/>
      <c r="G155" s="921"/>
      <c r="H155" s="921"/>
      <c r="I155" s="921"/>
      <c r="J155" s="921"/>
      <c r="K155" s="921"/>
      <c r="L155" s="921"/>
      <c r="M155" s="921"/>
      <c r="N155" s="921"/>
      <c r="O155" s="40"/>
      <c r="P155" s="295"/>
      <c r="Q155" s="295"/>
      <c r="R155" s="295"/>
      <c r="S155" s="295"/>
    </row>
    <row r="156" spans="1:19" s="294" customFormat="1" ht="25.5" customHeight="1" x14ac:dyDescent="0.2">
      <c r="A156" s="185"/>
      <c r="B156" s="40"/>
      <c r="C156" s="40"/>
      <c r="D156" s="263"/>
      <c r="E156"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56" s="921"/>
      <c r="G156" s="921"/>
      <c r="H156" s="921"/>
      <c r="I156" s="921"/>
      <c r="J156" s="921"/>
      <c r="K156" s="921"/>
      <c r="L156" s="921"/>
      <c r="M156" s="921"/>
      <c r="N156" s="921"/>
      <c r="O156" s="40"/>
      <c r="P156" s="295"/>
      <c r="Q156" s="295"/>
      <c r="R156" s="295"/>
      <c r="S156" s="295"/>
    </row>
    <row r="157" spans="1:19" s="316" customFormat="1" ht="25.5" customHeight="1" x14ac:dyDescent="0.25">
      <c r="A157" s="315"/>
      <c r="B157" s="138"/>
      <c r="C157" s="40"/>
      <c r="D157" s="139"/>
      <c r="E157" s="140"/>
      <c r="F157" s="140"/>
      <c r="G157" s="140"/>
      <c r="H157" s="140"/>
      <c r="I157" s="968" t="str">
        <f>Translations!$B$254</f>
        <v>Data source</v>
      </c>
      <c r="J157" s="968"/>
      <c r="K157" s="968" t="str">
        <f>Translations!$B$255</f>
        <v>Other data source (if applicable)</v>
      </c>
      <c r="L157" s="968"/>
      <c r="M157" s="968" t="str">
        <f>Translations!$B$255</f>
        <v>Other data source (if applicable)</v>
      </c>
      <c r="N157" s="968"/>
      <c r="O157" s="40"/>
      <c r="P157" s="314"/>
      <c r="Q157" s="314"/>
      <c r="R157" s="314"/>
      <c r="S157" s="314"/>
    </row>
    <row r="158" spans="1:19" s="294" customFormat="1" ht="12.75" customHeight="1" x14ac:dyDescent="0.2">
      <c r="A158" s="185"/>
      <c r="B158" s="40"/>
      <c r="C158" s="40"/>
      <c r="D158" s="29"/>
      <c r="E158" s="137"/>
      <c r="F158" s="975" t="str">
        <f>Translations!$B$507</f>
        <v>Composition data</v>
      </c>
      <c r="G158" s="975"/>
      <c r="H158" s="976"/>
      <c r="I158" s="977"/>
      <c r="J158" s="978"/>
      <c r="K158" s="979"/>
      <c r="L158" s="980"/>
      <c r="M158" s="979"/>
      <c r="N158" s="981"/>
      <c r="O158" s="40"/>
      <c r="P158" s="295"/>
      <c r="Q158" s="295"/>
      <c r="R158" s="295"/>
      <c r="S158" s="295"/>
    </row>
    <row r="159" spans="1:19" ht="5.0999999999999996" customHeight="1" x14ac:dyDescent="0.2">
      <c r="B159" s="201"/>
      <c r="C159" s="201"/>
      <c r="D159" s="201"/>
      <c r="E159" s="201"/>
      <c r="F159" s="201"/>
      <c r="G159" s="201"/>
      <c r="H159" s="201"/>
      <c r="I159" s="201"/>
      <c r="J159" s="201"/>
      <c r="K159" s="201"/>
      <c r="L159" s="201"/>
      <c r="M159" s="198"/>
      <c r="N159" s="198"/>
      <c r="O159" s="198"/>
      <c r="P159" s="199"/>
    </row>
    <row r="160" spans="1:19" s="294" customFormat="1" ht="12.75" customHeight="1" x14ac:dyDescent="0.2">
      <c r="A160" s="185"/>
      <c r="B160" s="40"/>
      <c r="C160" s="40"/>
      <c r="D160" s="211" t="s">
        <v>148</v>
      </c>
      <c r="E160" s="1160" t="str">
        <f>Translations!$B$504</f>
        <v>Further description</v>
      </c>
      <c r="F160" s="1161"/>
      <c r="G160" s="1161"/>
      <c r="H160" s="1161"/>
      <c r="I160" s="1161"/>
      <c r="J160" s="1161"/>
      <c r="K160" s="1161"/>
      <c r="L160" s="1161"/>
      <c r="M160" s="1161"/>
      <c r="N160" s="1161"/>
      <c r="O160" s="40"/>
      <c r="P160" s="295"/>
      <c r="Q160" s="295"/>
      <c r="R160" s="295"/>
      <c r="S160" s="295"/>
    </row>
    <row r="161" spans="1:19" s="294" customFormat="1" ht="5.0999999999999996" customHeight="1" x14ac:dyDescent="0.2">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2">
      <c r="A162" s="185"/>
      <c r="B162" s="40"/>
      <c r="C162" s="40"/>
      <c r="D162" s="442"/>
      <c r="E162" s="1159" t="str">
        <f>IF(L150=EUConst_Relevant,HYPERLINK("#" &amp; Q162,EUConst_MsgDescription),"")</f>
        <v/>
      </c>
      <c r="F162" s="1159"/>
      <c r="G162" s="1159"/>
      <c r="H162" s="1159"/>
      <c r="I162" s="1159"/>
      <c r="J162" s="1159"/>
      <c r="K162" s="1159"/>
      <c r="L162" s="1159"/>
      <c r="M162" s="1159"/>
      <c r="N162" s="1159"/>
      <c r="P162" s="26" t="s">
        <v>481</v>
      </c>
      <c r="Q162" s="477" t="str">
        <f>"#"&amp;ADDRESS(ROW($C$10),COLUMN($C$10))</f>
        <v>#$C$10</v>
      </c>
      <c r="R162" s="295"/>
      <c r="S162" s="295"/>
    </row>
    <row r="163" spans="1:19" s="294" customFormat="1" ht="5.0999999999999996" customHeight="1" x14ac:dyDescent="0.2">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2">
      <c r="A164" s="185"/>
      <c r="B164" s="40"/>
      <c r="C164" s="40"/>
      <c r="D164" s="28"/>
      <c r="E164" s="1052"/>
      <c r="F164" s="1053"/>
      <c r="G164" s="1053"/>
      <c r="H164" s="1053"/>
      <c r="I164" s="1053"/>
      <c r="J164" s="1053"/>
      <c r="K164" s="1053"/>
      <c r="L164" s="1053"/>
      <c r="M164" s="1053"/>
      <c r="N164" s="1054"/>
      <c r="O164" s="40"/>
      <c r="P164" s="295"/>
      <c r="Q164" s="295"/>
      <c r="R164" s="295"/>
      <c r="S164" s="295"/>
    </row>
    <row r="165" spans="1:19" s="294" customFormat="1" ht="5.0999999999999996" customHeight="1" x14ac:dyDescent="0.2">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2">
      <c r="A166" s="185"/>
      <c r="B166" s="40"/>
      <c r="C166" s="40"/>
      <c r="D166" s="263"/>
      <c r="E166" s="137"/>
      <c r="F166" s="998" t="str">
        <f>Translations!$B$210</f>
        <v>Reference to external files, if relevant</v>
      </c>
      <c r="G166" s="998"/>
      <c r="H166" s="998"/>
      <c r="I166" s="998"/>
      <c r="J166" s="998"/>
      <c r="K166" s="934"/>
      <c r="L166" s="934"/>
      <c r="M166" s="934"/>
      <c r="N166" s="934"/>
      <c r="O166" s="40"/>
      <c r="P166" s="295"/>
      <c r="Q166" s="295"/>
      <c r="R166" s="295"/>
      <c r="S166" s="295"/>
    </row>
    <row r="167" spans="1:19" s="294" customFormat="1" ht="5.0999999999999996" customHeight="1" thickBot="1" x14ac:dyDescent="0.25">
      <c r="A167" s="185"/>
      <c r="B167" s="40"/>
      <c r="C167" s="40"/>
      <c r="D167" s="263"/>
      <c r="E167" s="40"/>
      <c r="F167" s="40"/>
      <c r="G167" s="40"/>
      <c r="H167" s="40"/>
      <c r="I167" s="40"/>
      <c r="J167" s="40"/>
      <c r="K167" s="40"/>
      <c r="L167" s="40"/>
      <c r="M167" s="40"/>
      <c r="N167" s="40"/>
      <c r="O167" s="40"/>
      <c r="P167" s="301"/>
      <c r="Q167" s="295"/>
      <c r="R167" s="295"/>
      <c r="S167" s="295"/>
    </row>
    <row r="168" spans="1:19" s="294" customFormat="1" ht="12.75" customHeight="1" x14ac:dyDescent="0.2">
      <c r="A168" s="185"/>
      <c r="B168" s="40"/>
      <c r="C168" s="40"/>
      <c r="D168" s="211" t="s">
        <v>149</v>
      </c>
      <c r="E168" s="1058" t="str">
        <f>Translations!$B$258</f>
        <v>The hierarchical order has been followed?</v>
      </c>
      <c r="F168" s="1058"/>
      <c r="G168" s="1058"/>
      <c r="H168" s="1166"/>
      <c r="I168" s="312"/>
      <c r="J168" s="308" t="str">
        <f>Translations!$B$259</f>
        <v xml:space="preserve"> If not, why?</v>
      </c>
      <c r="K168" s="977"/>
      <c r="L168" s="978"/>
      <c r="M168" s="978"/>
      <c r="N168" s="984"/>
      <c r="O168" s="40"/>
      <c r="P168" s="301"/>
      <c r="Q168" s="295"/>
      <c r="R168" s="295"/>
      <c r="S168" s="302" t="b">
        <f>AND(I168&lt;&gt;"",I168=FALSE)</f>
        <v>0</v>
      </c>
    </row>
    <row r="169" spans="1:19" s="294" customFormat="1" ht="5.0999999999999996" customHeight="1" x14ac:dyDescent="0.2">
      <c r="A169" s="185"/>
      <c r="B169" s="40"/>
      <c r="C169" s="40"/>
      <c r="D169" s="40"/>
      <c r="E169" s="387"/>
      <c r="F169" s="387"/>
      <c r="G169" s="387"/>
      <c r="H169" s="387"/>
      <c r="I169" s="387"/>
      <c r="J169" s="387"/>
      <c r="K169" s="387"/>
      <c r="L169" s="387"/>
      <c r="M169" s="387"/>
      <c r="N169" s="387"/>
      <c r="O169" s="40"/>
      <c r="P169" s="301"/>
      <c r="Q169" s="295"/>
      <c r="R169" s="295"/>
      <c r="S169" s="304"/>
    </row>
    <row r="170" spans="1:19" s="294" customFormat="1" ht="12.75" customHeight="1" x14ac:dyDescent="0.2">
      <c r="A170" s="185"/>
      <c r="B170" s="40"/>
      <c r="C170" s="40"/>
      <c r="D170" s="14"/>
      <c r="E170" s="14"/>
      <c r="F170" s="993" t="str">
        <f>Translations!$B$264</f>
        <v>Further details on any deviation from the hierarchy</v>
      </c>
      <c r="G170" s="993"/>
      <c r="H170" s="993"/>
      <c r="I170" s="993"/>
      <c r="J170" s="993"/>
      <c r="K170" s="993"/>
      <c r="L170" s="993"/>
      <c r="M170" s="993"/>
      <c r="N170" s="993"/>
      <c r="O170" s="40"/>
      <c r="P170" s="301"/>
      <c r="Q170" s="295"/>
      <c r="R170" s="295"/>
      <c r="S170" s="304"/>
    </row>
    <row r="171" spans="1:19" s="294" customFormat="1" ht="25.5" customHeight="1" thickBot="1" x14ac:dyDescent="0.25">
      <c r="A171" s="185"/>
      <c r="B171" s="40"/>
      <c r="C171" s="40"/>
      <c r="D171" s="14"/>
      <c r="E171" s="14"/>
      <c r="F171" s="1073"/>
      <c r="G171" s="1074"/>
      <c r="H171" s="1074"/>
      <c r="I171" s="1074"/>
      <c r="J171" s="1074"/>
      <c r="K171" s="1074"/>
      <c r="L171" s="1074"/>
      <c r="M171" s="1074"/>
      <c r="N171" s="1075"/>
      <c r="O171" s="40"/>
      <c r="P171" s="301"/>
      <c r="Q171" s="295"/>
      <c r="R171" s="295"/>
      <c r="S171" s="326" t="b">
        <f>S168</f>
        <v>0</v>
      </c>
    </row>
    <row r="172" spans="1:19" ht="5.0999999999999996" customHeight="1" x14ac:dyDescent="0.2">
      <c r="B172" s="201"/>
      <c r="C172" s="201"/>
      <c r="D172" s="201"/>
      <c r="E172" s="201"/>
      <c r="F172" s="201"/>
      <c r="G172" s="201"/>
      <c r="H172" s="201"/>
      <c r="I172" s="201"/>
      <c r="J172" s="201"/>
      <c r="K172" s="201"/>
      <c r="L172" s="201"/>
      <c r="M172" s="198"/>
      <c r="N172" s="198"/>
      <c r="O172" s="198"/>
      <c r="P172" s="199"/>
    </row>
    <row r="173" spans="1:19" x14ac:dyDescent="0.2">
      <c r="B173" s="201"/>
      <c r="C173" s="201"/>
      <c r="D173" s="201"/>
      <c r="E173" s="1173" t="str">
        <f>IF(L150=EUConst_Relevant,HYPERLINK(Q173,EUconst_MsgBackToSheetF),"")</f>
        <v/>
      </c>
      <c r="F173" s="1174"/>
      <c r="G173" s="1174"/>
      <c r="H173" s="1174"/>
      <c r="I173" s="1174"/>
      <c r="J173" s="1174"/>
      <c r="K173" s="1174"/>
      <c r="L173" s="1174"/>
      <c r="M173" s="1174"/>
      <c r="N173" s="1175"/>
      <c r="O173" s="198"/>
      <c r="P173" s="212" t="s">
        <v>721</v>
      </c>
      <c r="Q173" s="214" t="str">
        <f>Q152</f>
        <v/>
      </c>
    </row>
    <row r="174" spans="1:19" x14ac:dyDescent="0.25">
      <c r="B174" s="216"/>
      <c r="C174" s="216"/>
      <c r="D174" s="216"/>
      <c r="E174" s="216"/>
      <c r="F174" s="216"/>
      <c r="G174" s="216"/>
      <c r="H174" s="216"/>
      <c r="I174" s="216"/>
      <c r="J174" s="216"/>
      <c r="K174" s="216"/>
      <c r="L174" s="216"/>
      <c r="M174" s="216"/>
      <c r="N174" s="216"/>
      <c r="O174" s="216"/>
    </row>
    <row r="175" spans="1:19" ht="15.75" x14ac:dyDescent="0.25">
      <c r="B175" s="201"/>
      <c r="C175" s="208" t="s">
        <v>564</v>
      </c>
      <c r="D175" s="1176" t="str">
        <f>Translations!$B$427</f>
        <v>Steam cracking</v>
      </c>
      <c r="E175" s="1176"/>
      <c r="F175" s="1176"/>
      <c r="G175" s="1176"/>
      <c r="H175" s="1176"/>
      <c r="I175" s="1176"/>
      <c r="J175" s="1176"/>
      <c r="K175" s="1176"/>
      <c r="L175" s="1176"/>
      <c r="M175" s="1176"/>
      <c r="N175" s="1176"/>
      <c r="O175" s="198"/>
      <c r="P175" s="199"/>
    </row>
    <row r="176" spans="1:19" ht="5.0999999999999996" customHeight="1" x14ac:dyDescent="0.2">
      <c r="B176" s="201"/>
      <c r="C176" s="201"/>
      <c r="D176" s="201"/>
      <c r="E176" s="201"/>
      <c r="F176" s="201"/>
      <c r="G176" s="201"/>
      <c r="H176" s="201"/>
      <c r="I176" s="201"/>
      <c r="J176" s="201"/>
      <c r="K176" s="201"/>
      <c r="L176" s="201"/>
      <c r="M176" s="198"/>
      <c r="N176" s="198"/>
      <c r="O176" s="198"/>
      <c r="P176" s="199"/>
    </row>
    <row r="177" spans="1:19" ht="15" x14ac:dyDescent="0.25">
      <c r="B177" s="201"/>
      <c r="C177" s="209">
        <v>1</v>
      </c>
      <c r="D177" s="1177" t="str">
        <f>Translations!$B$509</f>
        <v>Tool for calculating the historical activity levels for steam cracking sub-installations</v>
      </c>
      <c r="E177" s="1161"/>
      <c r="F177" s="1161"/>
      <c r="G177" s="1161"/>
      <c r="H177" s="1161"/>
      <c r="I177" s="1161"/>
      <c r="J177" s="1161"/>
      <c r="K177" s="1161"/>
      <c r="L177" s="1161"/>
      <c r="M177" s="1161"/>
      <c r="N177" s="1161"/>
      <c r="O177" s="198"/>
      <c r="P177" s="199"/>
    </row>
    <row r="178" spans="1:19" ht="5.0999999999999996" customHeight="1" thickBot="1" x14ac:dyDescent="0.25">
      <c r="B178" s="201"/>
      <c r="C178" s="201"/>
      <c r="D178" s="201"/>
      <c r="E178" s="201"/>
      <c r="F178" s="201"/>
      <c r="G178" s="201"/>
      <c r="H178" s="201"/>
      <c r="I178" s="201"/>
      <c r="J178" s="201"/>
      <c r="K178" s="201"/>
      <c r="L178" s="201"/>
      <c r="M178" s="198"/>
      <c r="N178" s="198"/>
      <c r="O178" s="198"/>
      <c r="P178" s="199"/>
    </row>
    <row r="179" spans="1:19" ht="15.75" thickBot="1" x14ac:dyDescent="0.3">
      <c r="B179" s="201"/>
      <c r="C179" s="201"/>
      <c r="D179" s="211" t="s">
        <v>146</v>
      </c>
      <c r="E179" s="1160" t="str">
        <f>Translations!$B$435</f>
        <v>Relevance of this tool in your installation:</v>
      </c>
      <c r="F179" s="1160"/>
      <c r="G179" s="1160"/>
      <c r="H179" s="1160"/>
      <c r="I179" s="1160"/>
      <c r="J179" s="1160"/>
      <c r="K179" s="1162"/>
      <c r="L179" s="1163" t="str">
        <f>IF(CNTR_ExistSubInstEntries,IF(COUNTIF(CNTR_SubInstListNames,INDEX(EUconst_BMlistNames,Q179))&gt;0,EUConst_Relevant,EUConst_NotRelevant),"")</f>
        <v/>
      </c>
      <c r="M179" s="1164"/>
      <c r="N179" s="1165"/>
      <c r="O179" s="198"/>
      <c r="P179" s="212" t="s">
        <v>720</v>
      </c>
      <c r="Q179" s="213">
        <v>42</v>
      </c>
      <c r="S179" s="389" t="b">
        <f>L179=EUConst_NotRelevant</f>
        <v>0</v>
      </c>
    </row>
    <row r="180" spans="1:19" x14ac:dyDescent="0.2">
      <c r="B180" s="201"/>
      <c r="C180" s="201"/>
      <c r="D180" s="210"/>
      <c r="E180" s="1171" t="str">
        <f>Translations!$B$436</f>
        <v>This message is automatically generated based on your inputs in sheet "C_InstallationDescription", section C.I.</v>
      </c>
      <c r="F180" s="1172"/>
      <c r="G180" s="1172"/>
      <c r="H180" s="1172"/>
      <c r="I180" s="1172"/>
      <c r="J180" s="1172"/>
      <c r="K180" s="1172"/>
      <c r="L180" s="1172"/>
      <c r="M180" s="1172"/>
      <c r="N180" s="1172"/>
      <c r="O180" s="198"/>
      <c r="P180" s="199"/>
    </row>
    <row r="181" spans="1:19" x14ac:dyDescent="0.2">
      <c r="B181" s="201"/>
      <c r="C181" s="201"/>
      <c r="D181" s="201"/>
      <c r="E181" s="1173" t="str">
        <f>IF(L179=EUConst_Relevant,HYPERLINK(Q181,EUconst_MsgBackToSheetF),"")</f>
        <v/>
      </c>
      <c r="F181" s="1174"/>
      <c r="G181" s="1174"/>
      <c r="H181" s="1174"/>
      <c r="I181" s="1174"/>
      <c r="J181" s="1174"/>
      <c r="K181" s="1174"/>
      <c r="L181" s="1174"/>
      <c r="M181" s="1174"/>
      <c r="N181" s="1175"/>
      <c r="O181" s="198"/>
      <c r="P181" s="212" t="s">
        <v>721</v>
      </c>
      <c r="Q181" s="214" t="str">
        <f>IF(ISNUMBER(MATCH(Q179,CNTR_SubInstListBMnumbers,0)),"#JUMP_F"&amp;MATCH(Q179,CNTR_SubInstListBMnumbers,0),"")</f>
        <v/>
      </c>
    </row>
    <row r="182" spans="1:19" ht="5.0999999999999996" customHeight="1" x14ac:dyDescent="0.2">
      <c r="B182" s="201"/>
      <c r="C182" s="201"/>
      <c r="D182" s="201"/>
      <c r="E182" s="201"/>
      <c r="F182" s="201"/>
      <c r="G182" s="201"/>
      <c r="H182" s="201"/>
      <c r="I182" s="201"/>
      <c r="J182" s="201"/>
      <c r="K182" s="201"/>
      <c r="L182" s="201"/>
      <c r="M182" s="198"/>
      <c r="N182" s="198"/>
      <c r="O182" s="198"/>
      <c r="P182" s="199"/>
    </row>
    <row r="183" spans="1:19" x14ac:dyDescent="0.2">
      <c r="B183" s="201"/>
      <c r="C183" s="201"/>
      <c r="D183" s="211" t="s">
        <v>147</v>
      </c>
      <c r="E183" s="1160" t="str">
        <f>Translations!$B$510</f>
        <v>Supplemental feed data:</v>
      </c>
      <c r="F183" s="1161"/>
      <c r="G183" s="1161"/>
      <c r="H183" s="1161"/>
      <c r="I183" s="1161"/>
      <c r="J183" s="1161"/>
      <c r="K183" s="1161"/>
      <c r="L183" s="1161"/>
      <c r="M183" s="1161"/>
      <c r="N183" s="1161"/>
      <c r="O183" s="198"/>
      <c r="P183" s="199"/>
    </row>
    <row r="184" spans="1:19" s="294" customFormat="1" ht="12.75" customHeight="1" x14ac:dyDescent="0.2">
      <c r="A184" s="185"/>
      <c r="B184" s="40"/>
      <c r="C184" s="40"/>
      <c r="D184" s="263"/>
      <c r="E184" s="920" t="str">
        <f>Translations!$B$438</f>
        <v>Please select below the data source used for the quantities of the supplemental feed pursuant to section 4.4 of Annex VII of the FAR.</v>
      </c>
      <c r="F184" s="921"/>
      <c r="G184" s="921"/>
      <c r="H184" s="921"/>
      <c r="I184" s="921"/>
      <c r="J184" s="921"/>
      <c r="K184" s="921"/>
      <c r="L184" s="921"/>
      <c r="M184" s="921"/>
      <c r="N184" s="921"/>
      <c r="O184" s="40"/>
      <c r="P184" s="295"/>
      <c r="Q184" s="295"/>
      <c r="R184" s="295"/>
      <c r="S184" s="295"/>
    </row>
    <row r="185" spans="1:19" s="294" customFormat="1" ht="25.5" customHeight="1" x14ac:dyDescent="0.2">
      <c r="A185" s="185"/>
      <c r="B185" s="40"/>
      <c r="C185" s="40"/>
      <c r="D185" s="263"/>
      <c r="E185"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185" s="921"/>
      <c r="G185" s="921"/>
      <c r="H185" s="921"/>
      <c r="I185" s="921"/>
      <c r="J185" s="921"/>
      <c r="K185" s="921"/>
      <c r="L185" s="921"/>
      <c r="M185" s="921"/>
      <c r="N185" s="921"/>
      <c r="O185" s="40"/>
      <c r="P185" s="295"/>
      <c r="Q185" s="295"/>
      <c r="R185" s="295"/>
      <c r="S185" s="295"/>
    </row>
    <row r="186" spans="1:19" s="316" customFormat="1" ht="25.5" customHeight="1" x14ac:dyDescent="0.25">
      <c r="A186" s="315"/>
      <c r="B186" s="138"/>
      <c r="C186" s="40"/>
      <c r="D186" s="139"/>
      <c r="E186" s="140"/>
      <c r="F186" s="140"/>
      <c r="G186" s="140"/>
      <c r="H186" s="140"/>
      <c r="I186" s="968" t="str">
        <f>Translations!$B$254</f>
        <v>Data source</v>
      </c>
      <c r="J186" s="968"/>
      <c r="K186" s="968" t="str">
        <f>Translations!$B$255</f>
        <v>Other data source (if applicable)</v>
      </c>
      <c r="L186" s="968"/>
      <c r="M186" s="968" t="str">
        <f>Translations!$B$255</f>
        <v>Other data source (if applicable)</v>
      </c>
      <c r="N186" s="968"/>
      <c r="O186" s="40"/>
      <c r="P186" s="314"/>
      <c r="Q186" s="314"/>
      <c r="R186" s="314"/>
      <c r="S186" s="314"/>
    </row>
    <row r="187" spans="1:19" s="294" customFormat="1" ht="12.75" customHeight="1" x14ac:dyDescent="0.2">
      <c r="A187" s="185"/>
      <c r="B187" s="40"/>
      <c r="C187" s="40"/>
      <c r="D187" s="29"/>
      <c r="E187" s="137"/>
      <c r="F187" s="975" t="str">
        <f>Translations!$B$511</f>
        <v>Hydrogen, ethylene and other HVC</v>
      </c>
      <c r="G187" s="975"/>
      <c r="H187" s="976"/>
      <c r="I187" s="977"/>
      <c r="J187" s="978"/>
      <c r="K187" s="979"/>
      <c r="L187" s="980"/>
      <c r="M187" s="979"/>
      <c r="N187" s="981"/>
      <c r="O187" s="40"/>
      <c r="P187" s="295"/>
      <c r="Q187" s="295"/>
      <c r="R187" s="295"/>
      <c r="S187" s="295"/>
    </row>
    <row r="188" spans="1:19" ht="5.0999999999999996" customHeight="1" x14ac:dyDescent="0.2">
      <c r="B188" s="201"/>
      <c r="C188" s="201"/>
      <c r="D188" s="201"/>
      <c r="E188" s="201"/>
      <c r="F188" s="201"/>
      <c r="G188" s="201"/>
      <c r="H188" s="201"/>
      <c r="I188" s="201"/>
      <c r="J188" s="201"/>
      <c r="K188" s="201"/>
      <c r="L188" s="201"/>
      <c r="M188" s="198"/>
      <c r="N188" s="198"/>
      <c r="O188" s="198"/>
      <c r="P188" s="199"/>
    </row>
    <row r="189" spans="1:19" s="294" customFormat="1" ht="12.75" customHeight="1" x14ac:dyDescent="0.2">
      <c r="A189" s="185"/>
      <c r="B189" s="40"/>
      <c r="C189" s="40"/>
      <c r="D189" s="211" t="s">
        <v>148</v>
      </c>
      <c r="E189" s="1160" t="str">
        <f>Translations!$B$504</f>
        <v>Further description</v>
      </c>
      <c r="F189" s="1161"/>
      <c r="G189" s="1161"/>
      <c r="H189" s="1161"/>
      <c r="I189" s="1161"/>
      <c r="J189" s="1161"/>
      <c r="K189" s="1161"/>
      <c r="L189" s="1161"/>
      <c r="M189" s="1161"/>
      <c r="N189" s="1161"/>
      <c r="O189" s="40"/>
      <c r="P189" s="295"/>
      <c r="Q189" s="295"/>
      <c r="R189" s="295"/>
      <c r="S189" s="295"/>
    </row>
    <row r="190" spans="1:19" s="294" customFormat="1" ht="5.0999999999999996" customHeight="1" x14ac:dyDescent="0.2">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2">
      <c r="A191" s="185"/>
      <c r="B191" s="40"/>
      <c r="C191" s="40"/>
      <c r="D191" s="442"/>
      <c r="E191" s="1159" t="str">
        <f>IF(L179=EUConst_Relevant,HYPERLINK("#" &amp; Q191,EUConst_MsgDescription),"")</f>
        <v/>
      </c>
      <c r="F191" s="1159"/>
      <c r="G191" s="1159"/>
      <c r="H191" s="1159"/>
      <c r="I191" s="1159"/>
      <c r="J191" s="1159"/>
      <c r="K191" s="1159"/>
      <c r="L191" s="1159"/>
      <c r="M191" s="1159"/>
      <c r="N191" s="1159"/>
      <c r="P191" s="26" t="s">
        <v>481</v>
      </c>
      <c r="Q191" s="477" t="str">
        <f>"#"&amp;ADDRESS(ROW($C$10),COLUMN($C$10))</f>
        <v>#$C$10</v>
      </c>
      <c r="R191" s="295"/>
      <c r="S191" s="295"/>
    </row>
    <row r="192" spans="1:19" s="294" customFormat="1" ht="5.0999999999999996" customHeight="1" x14ac:dyDescent="0.2">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2">
      <c r="A193" s="185"/>
      <c r="B193" s="40"/>
      <c r="C193" s="40"/>
      <c r="D193" s="28"/>
      <c r="E193" s="1052"/>
      <c r="F193" s="1053"/>
      <c r="G193" s="1053"/>
      <c r="H193" s="1053"/>
      <c r="I193" s="1053"/>
      <c r="J193" s="1053"/>
      <c r="K193" s="1053"/>
      <c r="L193" s="1053"/>
      <c r="M193" s="1053"/>
      <c r="N193" s="1054"/>
      <c r="O193" s="40"/>
      <c r="P193" s="295"/>
      <c r="Q193" s="295"/>
      <c r="R193" s="295"/>
      <c r="S193" s="295"/>
    </row>
    <row r="194" spans="1:19" s="294" customFormat="1" ht="5.0999999999999996" customHeight="1" x14ac:dyDescent="0.2">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2">
      <c r="A195" s="185"/>
      <c r="B195" s="40"/>
      <c r="C195" s="40"/>
      <c r="D195" s="263"/>
      <c r="E195" s="137"/>
      <c r="F195" s="998" t="str">
        <f>Translations!$B$210</f>
        <v>Reference to external files, if relevant</v>
      </c>
      <c r="G195" s="998"/>
      <c r="H195" s="998"/>
      <c r="I195" s="998"/>
      <c r="J195" s="998"/>
      <c r="K195" s="934"/>
      <c r="L195" s="934"/>
      <c r="M195" s="934"/>
      <c r="N195" s="934"/>
      <c r="O195" s="40"/>
      <c r="P195" s="295"/>
      <c r="Q195" s="295"/>
      <c r="R195" s="295"/>
      <c r="S195" s="295"/>
    </row>
    <row r="196" spans="1:19" s="294" customFormat="1" ht="5.0999999999999996" customHeight="1" thickBot="1" x14ac:dyDescent="0.25">
      <c r="A196" s="185"/>
      <c r="B196" s="40"/>
      <c r="C196" s="40"/>
      <c r="D196" s="263"/>
      <c r="E196" s="40"/>
      <c r="F196" s="40"/>
      <c r="G196" s="40"/>
      <c r="H196" s="40"/>
      <c r="I196" s="40"/>
      <c r="J196" s="40"/>
      <c r="K196" s="40"/>
      <c r="L196" s="40"/>
      <c r="M196" s="40"/>
      <c r="N196" s="40"/>
      <c r="O196" s="40"/>
      <c r="P196" s="301"/>
      <c r="Q196" s="295"/>
      <c r="R196" s="295"/>
      <c r="S196" s="295"/>
    </row>
    <row r="197" spans="1:19" s="294" customFormat="1" ht="12.75" customHeight="1" x14ac:dyDescent="0.2">
      <c r="A197" s="185"/>
      <c r="B197" s="40"/>
      <c r="C197" s="40"/>
      <c r="D197" s="211" t="s">
        <v>149</v>
      </c>
      <c r="E197" s="1058" t="str">
        <f>Translations!$B$258</f>
        <v>The hierarchical order has been followed?</v>
      </c>
      <c r="F197" s="1058"/>
      <c r="G197" s="1058"/>
      <c r="H197" s="1166"/>
      <c r="I197" s="312"/>
      <c r="J197" s="308" t="str">
        <f>Translations!$B$259</f>
        <v xml:space="preserve"> If not, why?</v>
      </c>
      <c r="K197" s="977"/>
      <c r="L197" s="978"/>
      <c r="M197" s="978"/>
      <c r="N197" s="984"/>
      <c r="O197" s="40"/>
      <c r="P197" s="301"/>
      <c r="Q197" s="295"/>
      <c r="R197" s="295"/>
      <c r="S197" s="302" t="b">
        <f>AND(I197&lt;&gt;"",I197=FALSE)</f>
        <v>0</v>
      </c>
    </row>
    <row r="198" spans="1:19" s="294" customFormat="1" ht="5.0999999999999996" customHeight="1" x14ac:dyDescent="0.2">
      <c r="A198" s="185"/>
      <c r="B198" s="40"/>
      <c r="C198" s="40"/>
      <c r="D198" s="40"/>
      <c r="E198" s="387"/>
      <c r="F198" s="387"/>
      <c r="G198" s="387"/>
      <c r="H198" s="387"/>
      <c r="I198" s="387"/>
      <c r="J198" s="387"/>
      <c r="K198" s="387"/>
      <c r="L198" s="387"/>
      <c r="M198" s="387"/>
      <c r="N198" s="387"/>
      <c r="O198" s="40"/>
      <c r="P198" s="301"/>
      <c r="Q198" s="295"/>
      <c r="R198" s="295"/>
      <c r="S198" s="304"/>
    </row>
    <row r="199" spans="1:19" s="294" customFormat="1" ht="12.75" customHeight="1" x14ac:dyDescent="0.2">
      <c r="A199" s="185"/>
      <c r="B199" s="40"/>
      <c r="C199" s="40"/>
      <c r="D199" s="14"/>
      <c r="E199" s="14"/>
      <c r="F199" s="993" t="str">
        <f>Translations!$B$264</f>
        <v>Further details on any deviation from the hierarchy</v>
      </c>
      <c r="G199" s="993"/>
      <c r="H199" s="993"/>
      <c r="I199" s="993"/>
      <c r="J199" s="993"/>
      <c r="K199" s="993"/>
      <c r="L199" s="993"/>
      <c r="M199" s="993"/>
      <c r="N199" s="993"/>
      <c r="O199" s="40"/>
      <c r="P199" s="301"/>
      <c r="Q199" s="295"/>
      <c r="R199" s="295"/>
      <c r="S199" s="304"/>
    </row>
    <row r="200" spans="1:19" s="294" customFormat="1" ht="25.5" customHeight="1" thickBot="1" x14ac:dyDescent="0.25">
      <c r="A200" s="185"/>
      <c r="B200" s="40"/>
      <c r="C200" s="40"/>
      <c r="D200" s="14"/>
      <c r="E200" s="14"/>
      <c r="F200" s="1073"/>
      <c r="G200" s="1074"/>
      <c r="H200" s="1074"/>
      <c r="I200" s="1074"/>
      <c r="J200" s="1074"/>
      <c r="K200" s="1074"/>
      <c r="L200" s="1074"/>
      <c r="M200" s="1074"/>
      <c r="N200" s="1075"/>
      <c r="O200" s="40"/>
      <c r="P200" s="301"/>
      <c r="Q200" s="295"/>
      <c r="R200" s="295"/>
      <c r="S200" s="326" t="b">
        <f>S197</f>
        <v>0</v>
      </c>
    </row>
    <row r="201" spans="1:19" ht="5.0999999999999996" customHeight="1" x14ac:dyDescent="0.2">
      <c r="B201" s="201"/>
      <c r="C201" s="201"/>
      <c r="D201" s="201"/>
      <c r="E201" s="201"/>
      <c r="F201" s="201"/>
      <c r="G201" s="201"/>
      <c r="H201" s="201"/>
      <c r="I201" s="201"/>
      <c r="J201" s="201"/>
      <c r="K201" s="201"/>
      <c r="L201" s="201"/>
      <c r="M201" s="198"/>
      <c r="N201" s="198"/>
      <c r="O201" s="198"/>
      <c r="P201" s="199"/>
    </row>
    <row r="202" spans="1:19" x14ac:dyDescent="0.2">
      <c r="B202" s="201"/>
      <c r="C202" s="201"/>
      <c r="D202" s="201"/>
      <c r="E202" s="1173" t="str">
        <f>IF(L179=EUConst_Relevant,HYPERLINK(Q202,EUconst_MsgBackToSheetF),"")</f>
        <v/>
      </c>
      <c r="F202" s="1174"/>
      <c r="G202" s="1174"/>
      <c r="H202" s="1174"/>
      <c r="I202" s="1174"/>
      <c r="J202" s="1174"/>
      <c r="K202" s="1174"/>
      <c r="L202" s="1174"/>
      <c r="M202" s="1174"/>
      <c r="N202" s="1175"/>
      <c r="O202" s="198"/>
      <c r="P202" s="212" t="s">
        <v>721</v>
      </c>
      <c r="Q202" s="214" t="str">
        <f>Q181</f>
        <v/>
      </c>
    </row>
    <row r="203" spans="1:19" x14ac:dyDescent="0.25">
      <c r="B203" s="216"/>
      <c r="C203" s="216"/>
      <c r="D203" s="216"/>
      <c r="E203" s="216"/>
      <c r="F203" s="216"/>
      <c r="G203" s="216"/>
      <c r="H203" s="216"/>
      <c r="I203" s="216"/>
      <c r="J203" s="216"/>
      <c r="K203" s="216"/>
      <c r="L203" s="216"/>
      <c r="M203" s="216"/>
      <c r="N203" s="216"/>
      <c r="O203" s="216"/>
    </row>
    <row r="204" spans="1:19" ht="15.75" x14ac:dyDescent="0.25">
      <c r="B204" s="201"/>
      <c r="C204" s="208" t="s">
        <v>730</v>
      </c>
      <c r="D204" s="1176" t="str">
        <f>Translations!$B$428</f>
        <v>CWT (Aromatics)</v>
      </c>
      <c r="E204" s="1176"/>
      <c r="F204" s="1176"/>
      <c r="G204" s="1176"/>
      <c r="H204" s="1176"/>
      <c r="I204" s="1176"/>
      <c r="J204" s="1176"/>
      <c r="K204" s="1176"/>
      <c r="L204" s="1176"/>
      <c r="M204" s="1176"/>
      <c r="N204" s="1176"/>
      <c r="O204" s="198"/>
      <c r="P204" s="199"/>
    </row>
    <row r="205" spans="1:19" ht="5.0999999999999996" customHeight="1" x14ac:dyDescent="0.2">
      <c r="B205" s="201"/>
      <c r="C205" s="201"/>
      <c r="D205" s="201"/>
      <c r="E205" s="201"/>
      <c r="F205" s="201"/>
      <c r="G205" s="201"/>
      <c r="H205" s="201"/>
      <c r="I205" s="201"/>
      <c r="J205" s="201"/>
      <c r="K205" s="201"/>
      <c r="L205" s="201"/>
      <c r="M205" s="198"/>
      <c r="N205" s="198"/>
      <c r="O205" s="198"/>
      <c r="P205" s="199"/>
    </row>
    <row r="206" spans="1:19" ht="15" x14ac:dyDescent="0.25">
      <c r="B206" s="201"/>
      <c r="C206" s="209"/>
      <c r="D206" s="1177" t="str">
        <f>Translations!$B$512</f>
        <v>Tool for calculating the historical activity levels for aromatics sub-installations</v>
      </c>
      <c r="E206" s="1161"/>
      <c r="F206" s="1161"/>
      <c r="G206" s="1161"/>
      <c r="H206" s="1161"/>
      <c r="I206" s="1161"/>
      <c r="J206" s="1161"/>
      <c r="K206" s="1161"/>
      <c r="L206" s="1161"/>
      <c r="M206" s="1161"/>
      <c r="N206" s="1161"/>
      <c r="O206" s="198"/>
      <c r="P206" s="199"/>
    </row>
    <row r="207" spans="1:19" ht="5.0999999999999996" customHeight="1" thickBot="1" x14ac:dyDescent="0.25">
      <c r="B207" s="201"/>
      <c r="C207" s="201"/>
      <c r="D207" s="201"/>
      <c r="E207" s="201"/>
      <c r="F207" s="201"/>
      <c r="G207" s="201"/>
      <c r="H207" s="201"/>
      <c r="I207" s="201"/>
      <c r="J207" s="201"/>
      <c r="K207" s="201"/>
      <c r="L207" s="201"/>
      <c r="M207" s="198"/>
      <c r="N207" s="198"/>
      <c r="O207" s="198"/>
      <c r="P207" s="199"/>
    </row>
    <row r="208" spans="1:19" ht="15.75" thickBot="1" x14ac:dyDescent="0.3">
      <c r="B208" s="201"/>
      <c r="C208" s="201"/>
      <c r="D208" s="211" t="s">
        <v>146</v>
      </c>
      <c r="E208" s="1160" t="str">
        <f>Translations!$B$435</f>
        <v>Relevance of this tool in your installation:</v>
      </c>
      <c r="F208" s="1160"/>
      <c r="G208" s="1160"/>
      <c r="H208" s="1160"/>
      <c r="I208" s="1160"/>
      <c r="J208" s="1160"/>
      <c r="K208" s="1162"/>
      <c r="L208" s="1163" t="str">
        <f>IF(CNTR_ExistSubInstEntries,IF(COUNTIF(CNTR_SubInstListNames,INDEX(EUconst_BMlistNames,Q208))&gt;0,EUConst_Relevant,EUConst_NotRelevant),"")</f>
        <v/>
      </c>
      <c r="M208" s="1164"/>
      <c r="N208" s="1165"/>
      <c r="O208" s="198"/>
      <c r="P208" s="212" t="s">
        <v>720</v>
      </c>
      <c r="Q208" s="213">
        <v>43</v>
      </c>
      <c r="S208" s="389" t="b">
        <f>L208=EUConst_NotRelevant</f>
        <v>0</v>
      </c>
    </row>
    <row r="209" spans="1:19" x14ac:dyDescent="0.2">
      <c r="B209" s="201"/>
      <c r="C209" s="201"/>
      <c r="D209" s="210"/>
      <c r="E209" s="1171" t="str">
        <f>Translations!$B$436</f>
        <v>This message is automatically generated based on your inputs in sheet "C_InstallationDescription", section C.I.</v>
      </c>
      <c r="F209" s="1172"/>
      <c r="G209" s="1172"/>
      <c r="H209" s="1172"/>
      <c r="I209" s="1172"/>
      <c r="J209" s="1172"/>
      <c r="K209" s="1172"/>
      <c r="L209" s="1172"/>
      <c r="M209" s="1172"/>
      <c r="N209" s="1172"/>
      <c r="O209" s="198"/>
      <c r="P209" s="199"/>
    </row>
    <row r="210" spans="1:19" x14ac:dyDescent="0.2">
      <c r="B210" s="201"/>
      <c r="C210" s="201"/>
      <c r="D210" s="201"/>
      <c r="E210" s="1173" t="str">
        <f>IF(L208=EUConst_Relevant,HYPERLINK(Q210,EUconst_MsgBackToSheetF),"")</f>
        <v/>
      </c>
      <c r="F210" s="1174"/>
      <c r="G210" s="1174"/>
      <c r="H210" s="1174"/>
      <c r="I210" s="1174"/>
      <c r="J210" s="1174"/>
      <c r="K210" s="1174"/>
      <c r="L210" s="1174"/>
      <c r="M210" s="1174"/>
      <c r="N210" s="1175"/>
      <c r="O210" s="198"/>
      <c r="P210" s="212" t="s">
        <v>721</v>
      </c>
      <c r="Q210" s="214" t="str">
        <f>IF(ISNUMBER(MATCH(Q208,CNTR_SubInstListBMnumbers,0)),"#JUMP_F"&amp;MATCH(Q208,CNTR_SubInstListBMnumbers,0),"")</f>
        <v/>
      </c>
    </row>
    <row r="211" spans="1:19" ht="5.0999999999999996" customHeight="1" x14ac:dyDescent="0.2">
      <c r="B211" s="201"/>
      <c r="C211" s="201"/>
      <c r="D211" s="201"/>
      <c r="E211" s="201"/>
      <c r="F211" s="201"/>
      <c r="G211" s="201"/>
      <c r="H211" s="201"/>
      <c r="I211" s="201"/>
      <c r="J211" s="201"/>
      <c r="K211" s="201"/>
      <c r="L211" s="201"/>
      <c r="M211" s="198"/>
      <c r="N211" s="198"/>
      <c r="O211" s="198"/>
      <c r="P211" s="199"/>
    </row>
    <row r="212" spans="1:19" x14ac:dyDescent="0.2">
      <c r="B212" s="201"/>
      <c r="C212" s="201"/>
      <c r="D212" s="211" t="s">
        <v>147</v>
      </c>
      <c r="E212" s="1160" t="str">
        <f>Translations!$B$437</f>
        <v>CWT throughput data</v>
      </c>
      <c r="F212" s="1161"/>
      <c r="G212" s="1161"/>
      <c r="H212" s="1161"/>
      <c r="I212" s="1161"/>
      <c r="J212" s="1161"/>
      <c r="K212" s="1161"/>
      <c r="L212" s="1161"/>
      <c r="M212" s="1161"/>
      <c r="N212" s="1161"/>
      <c r="O212" s="198"/>
      <c r="P212" s="199"/>
    </row>
    <row r="213" spans="1:19" s="294" customFormat="1" ht="12.75" customHeight="1" x14ac:dyDescent="0.2">
      <c r="A213" s="185"/>
      <c r="B213" s="40"/>
      <c r="C213" s="40"/>
      <c r="D213" s="263"/>
      <c r="E213" s="920" t="str">
        <f>Translations!$B$438</f>
        <v>Please select below the data source used for the quantities of the supplemental feed pursuant to section 4.4 of Annex VII of the FAR.</v>
      </c>
      <c r="F213" s="921"/>
      <c r="G213" s="921"/>
      <c r="H213" s="921"/>
      <c r="I213" s="921"/>
      <c r="J213" s="921"/>
      <c r="K213" s="921"/>
      <c r="L213" s="921"/>
      <c r="M213" s="921"/>
      <c r="N213" s="921"/>
      <c r="O213" s="40"/>
      <c r="P213" s="295"/>
      <c r="Q213" s="295"/>
      <c r="R213" s="295"/>
      <c r="S213" s="295"/>
    </row>
    <row r="214" spans="1:19" s="294" customFormat="1" ht="25.5" customHeight="1" x14ac:dyDescent="0.2">
      <c r="A214" s="185"/>
      <c r="B214" s="40"/>
      <c r="C214" s="40"/>
      <c r="D214" s="263"/>
      <c r="E214"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14" s="921"/>
      <c r="G214" s="921"/>
      <c r="H214" s="921"/>
      <c r="I214" s="921"/>
      <c r="J214" s="921"/>
      <c r="K214" s="921"/>
      <c r="L214" s="921"/>
      <c r="M214" s="921"/>
      <c r="N214" s="921"/>
      <c r="O214" s="40"/>
      <c r="P214" s="295"/>
      <c r="Q214" s="295"/>
      <c r="R214" s="295"/>
      <c r="S214" s="295"/>
    </row>
    <row r="215" spans="1:19" x14ac:dyDescent="0.2">
      <c r="B215" s="201"/>
      <c r="C215" s="201"/>
      <c r="D215" s="210"/>
      <c r="E215" s="1169" t="str">
        <f>Translations!$B$513</f>
        <v>For the definition and boundaries of each CWT function please see Annex II point 2 of the FAR.</v>
      </c>
      <c r="F215" s="1161"/>
      <c r="G215" s="1161"/>
      <c r="H215" s="1161"/>
      <c r="I215" s="1161"/>
      <c r="J215" s="1161"/>
      <c r="K215" s="1161"/>
      <c r="L215" s="1161"/>
      <c r="M215" s="1161"/>
      <c r="N215" s="1161"/>
      <c r="O215" s="198"/>
      <c r="P215" s="199"/>
    </row>
    <row r="216" spans="1:19" x14ac:dyDescent="0.2">
      <c r="B216" s="201"/>
      <c r="C216" s="201"/>
      <c r="D216" s="210"/>
      <c r="E216" s="1169" t="str">
        <f>Translations!$B$440</f>
        <v>For the basis the following abbreviations are used:</v>
      </c>
      <c r="F216" s="1161"/>
      <c r="G216" s="1161"/>
      <c r="H216" s="1161"/>
      <c r="I216" s="1161"/>
      <c r="J216" s="1161"/>
      <c r="K216" s="1161"/>
      <c r="L216" s="1161"/>
      <c r="M216" s="1161"/>
      <c r="N216" s="1161"/>
      <c r="O216" s="198"/>
      <c r="P216" s="199"/>
    </row>
    <row r="217" spans="1:19" x14ac:dyDescent="0.2">
      <c r="B217" s="201"/>
      <c r="C217" s="201"/>
      <c r="D217" s="210"/>
      <c r="E217" s="215" t="s">
        <v>723</v>
      </c>
      <c r="F217" s="1169" t="str">
        <f>Translations!$B$441</f>
        <v>Net fresh feed</v>
      </c>
      <c r="G217" s="1161"/>
      <c r="H217" s="1161"/>
      <c r="I217" s="1161"/>
      <c r="J217" s="1161"/>
      <c r="K217" s="1161"/>
      <c r="L217" s="1161"/>
      <c r="M217" s="1161"/>
      <c r="N217" s="1161"/>
      <c r="O217" s="198"/>
      <c r="P217" s="199"/>
    </row>
    <row r="218" spans="1:19" x14ac:dyDescent="0.2">
      <c r="B218" s="201"/>
      <c r="C218" s="201"/>
      <c r="D218" s="210"/>
      <c r="E218" s="215" t="s">
        <v>725</v>
      </c>
      <c r="F218" s="1169" t="str">
        <f>Translations!$B$443</f>
        <v>Product feed</v>
      </c>
      <c r="G218" s="1161"/>
      <c r="H218" s="1161"/>
      <c r="I218" s="1161"/>
      <c r="J218" s="1161"/>
      <c r="K218" s="1161"/>
      <c r="L218" s="1161"/>
      <c r="M218" s="1161"/>
      <c r="N218" s="1161"/>
      <c r="O218" s="198"/>
      <c r="P218" s="199"/>
    </row>
    <row r="219" spans="1:19" ht="5.0999999999999996" customHeight="1" x14ac:dyDescent="0.2">
      <c r="B219" s="201"/>
      <c r="C219" s="201"/>
      <c r="D219" s="201"/>
      <c r="E219" s="201"/>
      <c r="F219" s="201"/>
      <c r="G219" s="201"/>
      <c r="H219" s="201"/>
      <c r="I219" s="201"/>
      <c r="J219" s="201"/>
      <c r="K219" s="201"/>
      <c r="L219" s="201"/>
      <c r="M219" s="198"/>
      <c r="N219" s="198"/>
      <c r="O219" s="198"/>
      <c r="P219" s="199"/>
    </row>
    <row r="220" spans="1:19" ht="25.5" customHeight="1" x14ac:dyDescent="0.25">
      <c r="B220" s="216"/>
      <c r="C220" s="216"/>
      <c r="D220" s="216"/>
      <c r="E220" s="1170" t="str">
        <f>Translations!$B$445</f>
        <v>CWT function</v>
      </c>
      <c r="F220" s="1170"/>
      <c r="G220" s="226" t="str">
        <f>Translations!$B$446</f>
        <v>Basis (kt/a)</v>
      </c>
      <c r="H220" s="227" t="str">
        <f>Translations!$B$447</f>
        <v>CWT factor</v>
      </c>
      <c r="I220" s="968" t="str">
        <f>Translations!$B$254</f>
        <v>Data source</v>
      </c>
      <c r="J220" s="968"/>
      <c r="K220" s="968" t="str">
        <f>Translations!$B$255</f>
        <v>Other data source (if applicable)</v>
      </c>
      <c r="L220" s="968"/>
      <c r="M220" s="968" t="str">
        <f>Translations!$B$255</f>
        <v>Other data source (if applicable)</v>
      </c>
      <c r="N220" s="968"/>
      <c r="O220" s="216"/>
    </row>
    <row r="221" spans="1:19" ht="25.5" customHeight="1" x14ac:dyDescent="0.25">
      <c r="B221" s="216"/>
      <c r="C221" s="216"/>
      <c r="D221" s="216"/>
      <c r="E221" s="1178" t="str">
        <f>Translations!$B$514</f>
        <v>Naphtha/Gasoline Hydrotreater</v>
      </c>
      <c r="F221" s="1178"/>
      <c r="G221" s="217" t="s">
        <v>723</v>
      </c>
      <c r="H221" s="218">
        <v>1.1000000000000001</v>
      </c>
      <c r="I221" s="977"/>
      <c r="J221" s="978"/>
      <c r="K221" s="979"/>
      <c r="L221" s="980"/>
      <c r="M221" s="979"/>
      <c r="N221" s="981"/>
      <c r="O221" s="216"/>
    </row>
    <row r="222" spans="1:19" x14ac:dyDescent="0.25">
      <c r="B222" s="216"/>
      <c r="C222" s="216"/>
      <c r="D222" s="216"/>
      <c r="E222" s="1178" t="str">
        <f>Translations!$B$475</f>
        <v>Aromatic Solvent Extraction</v>
      </c>
      <c r="F222" s="1178"/>
      <c r="G222" s="217" t="s">
        <v>723</v>
      </c>
      <c r="H222" s="218">
        <v>5.25</v>
      </c>
      <c r="I222" s="977"/>
      <c r="J222" s="978"/>
      <c r="K222" s="979"/>
      <c r="L222" s="980"/>
      <c r="M222" s="979"/>
      <c r="N222" s="981"/>
      <c r="O222" s="216"/>
    </row>
    <row r="223" spans="1:19" x14ac:dyDescent="0.25">
      <c r="B223" s="216"/>
      <c r="C223" s="216"/>
      <c r="D223" s="216"/>
      <c r="E223" s="1178" t="str">
        <f>Translations!$B$477</f>
        <v>TDP/ TDA</v>
      </c>
      <c r="F223" s="1178"/>
      <c r="G223" s="217" t="s">
        <v>723</v>
      </c>
      <c r="H223" s="218">
        <v>1.85</v>
      </c>
      <c r="I223" s="977"/>
      <c r="J223" s="978"/>
      <c r="K223" s="979"/>
      <c r="L223" s="980"/>
      <c r="M223" s="979"/>
      <c r="N223" s="981"/>
      <c r="O223" s="216"/>
    </row>
    <row r="224" spans="1:19" x14ac:dyDescent="0.25">
      <c r="B224" s="216"/>
      <c r="C224" s="216"/>
      <c r="D224" s="216"/>
      <c r="E224" s="1178" t="str">
        <f>Translations!$B$476</f>
        <v>Hydrodealkylation</v>
      </c>
      <c r="F224" s="1178"/>
      <c r="G224" s="217" t="s">
        <v>723</v>
      </c>
      <c r="H224" s="218">
        <v>2.4500000000000002</v>
      </c>
      <c r="I224" s="977"/>
      <c r="J224" s="978"/>
      <c r="K224" s="979"/>
      <c r="L224" s="980"/>
      <c r="M224" s="979"/>
      <c r="N224" s="981"/>
      <c r="O224" s="216"/>
    </row>
    <row r="225" spans="1:19" x14ac:dyDescent="0.25">
      <c r="B225" s="216"/>
      <c r="C225" s="216"/>
      <c r="D225" s="216"/>
      <c r="E225" s="1178" t="str">
        <f>Translations!$B$479</f>
        <v>Xylene Isomerisation</v>
      </c>
      <c r="F225" s="1178"/>
      <c r="G225" s="217" t="s">
        <v>723</v>
      </c>
      <c r="H225" s="218">
        <v>1.85</v>
      </c>
      <c r="I225" s="977"/>
      <c r="J225" s="978"/>
      <c r="K225" s="979"/>
      <c r="L225" s="980"/>
      <c r="M225" s="979"/>
      <c r="N225" s="981"/>
      <c r="O225" s="216"/>
    </row>
    <row r="226" spans="1:19" x14ac:dyDescent="0.25">
      <c r="B226" s="216"/>
      <c r="C226" s="216"/>
      <c r="D226" s="216"/>
      <c r="E226" s="1178" t="str">
        <f>Translations!$B$480</f>
        <v>Paraxylene production</v>
      </c>
      <c r="F226" s="1178"/>
      <c r="G226" s="217" t="s">
        <v>725</v>
      </c>
      <c r="H226" s="218">
        <v>6.4</v>
      </c>
      <c r="I226" s="977"/>
      <c r="J226" s="978"/>
      <c r="K226" s="979"/>
      <c r="L226" s="980"/>
      <c r="M226" s="979"/>
      <c r="N226" s="981"/>
      <c r="O226" s="216"/>
    </row>
    <row r="227" spans="1:19" x14ac:dyDescent="0.25">
      <c r="B227" s="216"/>
      <c r="C227" s="216"/>
      <c r="D227" s="216"/>
      <c r="E227" s="1178" t="str">
        <f>Translations!$B$478</f>
        <v>Cyclohexane production</v>
      </c>
      <c r="F227" s="1178"/>
      <c r="G227" s="217" t="s">
        <v>725</v>
      </c>
      <c r="H227" s="218">
        <v>3</v>
      </c>
      <c r="I227" s="977"/>
      <c r="J227" s="978"/>
      <c r="K227" s="979"/>
      <c r="L227" s="980"/>
      <c r="M227" s="979"/>
      <c r="N227" s="981"/>
      <c r="O227" s="216"/>
    </row>
    <row r="228" spans="1:19" x14ac:dyDescent="0.25">
      <c r="B228" s="216"/>
      <c r="C228" s="216"/>
      <c r="D228" s="216"/>
      <c r="E228" s="1178" t="str">
        <f>Translations!$B$485</f>
        <v>Cumene production</v>
      </c>
      <c r="F228" s="1178"/>
      <c r="G228" s="217" t="s">
        <v>725</v>
      </c>
      <c r="H228" s="218">
        <v>5</v>
      </c>
      <c r="I228" s="977"/>
      <c r="J228" s="978"/>
      <c r="K228" s="979"/>
      <c r="L228" s="980"/>
      <c r="M228" s="979"/>
      <c r="N228" s="981"/>
      <c r="O228" s="216"/>
    </row>
    <row r="229" spans="1:19" ht="5.0999999999999996" customHeight="1" x14ac:dyDescent="0.2">
      <c r="B229" s="201"/>
      <c r="C229" s="201"/>
      <c r="D229" s="201"/>
      <c r="E229" s="201"/>
      <c r="F229" s="201"/>
      <c r="G229" s="201"/>
      <c r="H229" s="201"/>
      <c r="I229" s="201"/>
      <c r="J229" s="201"/>
      <c r="K229" s="201"/>
      <c r="L229" s="201"/>
      <c r="M229" s="198"/>
      <c r="N229" s="198"/>
      <c r="O229" s="198"/>
      <c r="P229" s="199"/>
    </row>
    <row r="230" spans="1:19" s="294" customFormat="1" ht="12.75" customHeight="1" x14ac:dyDescent="0.2">
      <c r="A230" s="185"/>
      <c r="B230" s="40"/>
      <c r="C230" s="40"/>
      <c r="D230" s="211" t="s">
        <v>148</v>
      </c>
      <c r="E230" s="1160" t="str">
        <f>Translations!$B$504</f>
        <v>Further description</v>
      </c>
      <c r="F230" s="1161"/>
      <c r="G230" s="1161"/>
      <c r="H230" s="1161"/>
      <c r="I230" s="1161"/>
      <c r="J230" s="1161"/>
      <c r="K230" s="1161"/>
      <c r="L230" s="1161"/>
      <c r="M230" s="1161"/>
      <c r="N230" s="1161"/>
      <c r="O230" s="40"/>
      <c r="P230" s="295"/>
      <c r="Q230" s="295"/>
      <c r="R230" s="295"/>
      <c r="S230" s="295"/>
    </row>
    <row r="231" spans="1:19" s="294" customFormat="1" ht="5.0999999999999996" customHeight="1" x14ac:dyDescent="0.2">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2">
      <c r="A232" s="185"/>
      <c r="B232" s="40"/>
      <c r="C232" s="40"/>
      <c r="D232" s="442"/>
      <c r="E232" s="1159" t="str">
        <f>IF(L208=EUConst_Relevant,HYPERLINK("#" &amp; Q232,EUConst_MsgDescription),"")</f>
        <v/>
      </c>
      <c r="F232" s="1159"/>
      <c r="G232" s="1159"/>
      <c r="H232" s="1159"/>
      <c r="I232" s="1159"/>
      <c r="J232" s="1159"/>
      <c r="K232" s="1159"/>
      <c r="L232" s="1159"/>
      <c r="M232" s="1159"/>
      <c r="N232" s="1159"/>
      <c r="P232" s="26" t="s">
        <v>481</v>
      </c>
      <c r="Q232" s="477" t="str">
        <f>"#"&amp;ADDRESS(ROW($C$10),COLUMN($C$10))</f>
        <v>#$C$10</v>
      </c>
      <c r="R232" s="295"/>
      <c r="S232" s="295"/>
    </row>
    <row r="233" spans="1:19" s="294" customFormat="1" ht="5.0999999999999996" customHeight="1" x14ac:dyDescent="0.2">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2">
      <c r="A234" s="185"/>
      <c r="B234" s="40"/>
      <c r="C234" s="40"/>
      <c r="D234" s="28"/>
      <c r="E234" s="1052"/>
      <c r="F234" s="1053"/>
      <c r="G234" s="1053"/>
      <c r="H234" s="1053"/>
      <c r="I234" s="1053"/>
      <c r="J234" s="1053"/>
      <c r="K234" s="1053"/>
      <c r="L234" s="1053"/>
      <c r="M234" s="1053"/>
      <c r="N234" s="1054"/>
      <c r="O234" s="40"/>
      <c r="P234" s="295"/>
      <c r="Q234" s="295"/>
      <c r="R234" s="295"/>
      <c r="S234" s="295"/>
    </row>
    <row r="235" spans="1:19" s="294" customFormat="1" ht="5.0999999999999996" customHeight="1" x14ac:dyDescent="0.2">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2">
      <c r="A236" s="185"/>
      <c r="B236" s="40"/>
      <c r="C236" s="40"/>
      <c r="D236" s="263"/>
      <c r="E236" s="137"/>
      <c r="F236" s="998" t="str">
        <f>Translations!$B$210</f>
        <v>Reference to external files, if relevant</v>
      </c>
      <c r="G236" s="998"/>
      <c r="H236" s="998"/>
      <c r="I236" s="998"/>
      <c r="J236" s="998"/>
      <c r="K236" s="934"/>
      <c r="L236" s="934"/>
      <c r="M236" s="934"/>
      <c r="N236" s="934"/>
      <c r="O236" s="40"/>
      <c r="P236" s="295"/>
      <c r="Q236" s="295"/>
      <c r="R236" s="295"/>
      <c r="S236" s="295"/>
    </row>
    <row r="237" spans="1:19" s="294" customFormat="1" ht="5.0999999999999996" customHeight="1" thickBot="1" x14ac:dyDescent="0.25">
      <c r="A237" s="185"/>
      <c r="B237" s="40"/>
      <c r="C237" s="40"/>
      <c r="D237" s="263"/>
      <c r="E237" s="40"/>
      <c r="F237" s="40"/>
      <c r="G237" s="40"/>
      <c r="H237" s="40"/>
      <c r="I237" s="40"/>
      <c r="J237" s="40"/>
      <c r="K237" s="40"/>
      <c r="L237" s="40"/>
      <c r="M237" s="40"/>
      <c r="N237" s="40"/>
      <c r="O237" s="40"/>
      <c r="P237" s="301"/>
      <c r="Q237" s="295"/>
      <c r="R237" s="295"/>
      <c r="S237" s="295"/>
    </row>
    <row r="238" spans="1:19" s="294" customFormat="1" ht="12.75" customHeight="1" x14ac:dyDescent="0.2">
      <c r="A238" s="185"/>
      <c r="B238" s="40"/>
      <c r="C238" s="40"/>
      <c r="D238" s="211" t="s">
        <v>149</v>
      </c>
      <c r="E238" s="1058" t="str">
        <f>Translations!$B$258</f>
        <v>The hierarchical order has been followed?</v>
      </c>
      <c r="F238" s="1058"/>
      <c r="G238" s="1058"/>
      <c r="H238" s="1166"/>
      <c r="I238" s="312"/>
      <c r="J238" s="308" t="str">
        <f>Translations!$B$259</f>
        <v xml:space="preserve"> If not, why?</v>
      </c>
      <c r="K238" s="977"/>
      <c r="L238" s="978"/>
      <c r="M238" s="978"/>
      <c r="N238" s="984"/>
      <c r="O238" s="40"/>
      <c r="P238" s="301"/>
      <c r="Q238" s="295"/>
      <c r="R238" s="295"/>
      <c r="S238" s="302" t="b">
        <f>AND(I238&lt;&gt;"",I238=FALSE)</f>
        <v>0</v>
      </c>
    </row>
    <row r="239" spans="1:19" s="294" customFormat="1" ht="5.0999999999999996" customHeight="1" x14ac:dyDescent="0.2">
      <c r="A239" s="185"/>
      <c r="B239" s="40"/>
      <c r="C239" s="40"/>
      <c r="D239" s="40"/>
      <c r="E239" s="387"/>
      <c r="F239" s="387"/>
      <c r="G239" s="387"/>
      <c r="H239" s="387"/>
      <c r="I239" s="387"/>
      <c r="J239" s="387"/>
      <c r="K239" s="387"/>
      <c r="L239" s="387"/>
      <c r="M239" s="387"/>
      <c r="N239" s="387"/>
      <c r="O239" s="40"/>
      <c r="P239" s="301"/>
      <c r="Q239" s="295"/>
      <c r="R239" s="295"/>
      <c r="S239" s="304"/>
    </row>
    <row r="240" spans="1:19" s="294" customFormat="1" ht="12.75" customHeight="1" x14ac:dyDescent="0.2">
      <c r="A240" s="185"/>
      <c r="B240" s="40"/>
      <c r="C240" s="40"/>
      <c r="D240" s="14"/>
      <c r="E240" s="14"/>
      <c r="F240" s="993" t="str">
        <f>Translations!$B$264</f>
        <v>Further details on any deviation from the hierarchy</v>
      </c>
      <c r="G240" s="993"/>
      <c r="H240" s="993"/>
      <c r="I240" s="993"/>
      <c r="J240" s="993"/>
      <c r="K240" s="993"/>
      <c r="L240" s="993"/>
      <c r="M240" s="993"/>
      <c r="N240" s="993"/>
      <c r="O240" s="40"/>
      <c r="P240" s="301"/>
      <c r="Q240" s="295"/>
      <c r="R240" s="295"/>
      <c r="S240" s="304"/>
    </row>
    <row r="241" spans="1:19" s="294" customFormat="1" ht="25.5" customHeight="1" thickBot="1" x14ac:dyDescent="0.25">
      <c r="A241" s="185"/>
      <c r="B241" s="40"/>
      <c r="C241" s="40"/>
      <c r="D241" s="14"/>
      <c r="E241" s="14"/>
      <c r="F241" s="1073"/>
      <c r="G241" s="1074"/>
      <c r="H241" s="1074"/>
      <c r="I241" s="1074"/>
      <c r="J241" s="1074"/>
      <c r="K241" s="1074"/>
      <c r="L241" s="1074"/>
      <c r="M241" s="1074"/>
      <c r="N241" s="1075"/>
      <c r="O241" s="40"/>
      <c r="P241" s="301"/>
      <c r="Q241" s="295"/>
      <c r="R241" s="295"/>
      <c r="S241" s="326" t="b">
        <f>S238</f>
        <v>0</v>
      </c>
    </row>
    <row r="242" spans="1:19" ht="5.0999999999999996" customHeight="1" x14ac:dyDescent="0.2">
      <c r="B242" s="201"/>
      <c r="C242" s="201"/>
      <c r="D242" s="201"/>
      <c r="E242" s="201"/>
      <c r="F242" s="201"/>
      <c r="G242" s="201"/>
      <c r="H242" s="201"/>
      <c r="I242" s="201"/>
      <c r="J242" s="201"/>
      <c r="K242" s="201"/>
      <c r="L242" s="201"/>
      <c r="M242" s="198"/>
      <c r="N242" s="216"/>
      <c r="O242" s="198"/>
      <c r="P242" s="199"/>
    </row>
    <row r="243" spans="1:19" x14ac:dyDescent="0.2">
      <c r="B243" s="201"/>
      <c r="C243" s="201"/>
      <c r="D243" s="201"/>
      <c r="E243" s="1173" t="str">
        <f>IF(L208=EUConst_Relevant,HYPERLINK(Q243,EUconst_MsgBackToSheetF),"")</f>
        <v/>
      </c>
      <c r="F243" s="1174"/>
      <c r="G243" s="1174"/>
      <c r="H243" s="1174"/>
      <c r="I243" s="1174"/>
      <c r="J243" s="1174"/>
      <c r="K243" s="1174"/>
      <c r="L243" s="1174"/>
      <c r="M243" s="1174"/>
      <c r="N243" s="1175"/>
      <c r="O243" s="198"/>
      <c r="P243" s="212" t="s">
        <v>721</v>
      </c>
      <c r="Q243" s="214" t="str">
        <f>Q210</f>
        <v/>
      </c>
    </row>
    <row r="244" spans="1:19" x14ac:dyDescent="0.25">
      <c r="B244" s="216"/>
      <c r="C244" s="216"/>
      <c r="D244" s="216"/>
      <c r="E244" s="216"/>
      <c r="F244" s="216"/>
      <c r="G244" s="216"/>
      <c r="H244" s="216"/>
      <c r="I244" s="216"/>
      <c r="J244" s="216"/>
      <c r="K244" s="216"/>
      <c r="L244" s="216"/>
      <c r="M244" s="216"/>
      <c r="N244" s="216"/>
      <c r="O244" s="216"/>
    </row>
    <row r="245" spans="1:19" ht="15.75" x14ac:dyDescent="0.25">
      <c r="B245" s="201"/>
      <c r="C245" s="208" t="s">
        <v>732</v>
      </c>
      <c r="D245" s="1176" t="str">
        <f>Translations!$B$429</f>
        <v>Hydrogen</v>
      </c>
      <c r="E245" s="1176"/>
      <c r="F245" s="1176"/>
      <c r="G245" s="1176"/>
      <c r="H245" s="1176"/>
      <c r="I245" s="1176"/>
      <c r="J245" s="1176"/>
      <c r="K245" s="1176"/>
      <c r="L245" s="1176"/>
      <c r="M245" s="1176"/>
      <c r="N245" s="1176"/>
      <c r="O245" s="198"/>
      <c r="P245" s="199"/>
    </row>
    <row r="246" spans="1:19" ht="5.0999999999999996" customHeight="1" x14ac:dyDescent="0.2">
      <c r="B246" s="201"/>
      <c r="C246" s="201"/>
      <c r="D246" s="201"/>
      <c r="E246" s="201"/>
      <c r="F246" s="201"/>
      <c r="G246" s="201"/>
      <c r="H246" s="201"/>
      <c r="I246" s="201"/>
      <c r="J246" s="201"/>
      <c r="K246" s="201"/>
      <c r="L246" s="201"/>
      <c r="M246" s="198"/>
      <c r="N246" s="198"/>
      <c r="O246" s="198"/>
      <c r="P246" s="199"/>
    </row>
    <row r="247" spans="1:19" ht="15" x14ac:dyDescent="0.25">
      <c r="B247" s="201"/>
      <c r="C247" s="209"/>
      <c r="D247" s="1177" t="str">
        <f>Translations!$B$515</f>
        <v>Tool for calculating the historical activity levels for hydrogen sub-installations</v>
      </c>
      <c r="E247" s="1161"/>
      <c r="F247" s="1161"/>
      <c r="G247" s="1161"/>
      <c r="H247" s="1161"/>
      <c r="I247" s="1161"/>
      <c r="J247" s="1161"/>
      <c r="K247" s="1161"/>
      <c r="L247" s="1161"/>
      <c r="M247" s="1161"/>
      <c r="N247" s="1161"/>
      <c r="O247" s="198"/>
      <c r="P247" s="199"/>
    </row>
    <row r="248" spans="1:19" ht="5.0999999999999996" customHeight="1" thickBot="1" x14ac:dyDescent="0.25">
      <c r="B248" s="201"/>
      <c r="C248" s="201"/>
      <c r="D248" s="201"/>
      <c r="E248" s="201"/>
      <c r="F248" s="201"/>
      <c r="G248" s="201"/>
      <c r="H248" s="201"/>
      <c r="I248" s="201"/>
      <c r="J248" s="201"/>
      <c r="K248" s="201"/>
      <c r="L248" s="201"/>
      <c r="M248" s="198"/>
      <c r="N248" s="198"/>
      <c r="O248" s="198"/>
      <c r="P248" s="199"/>
    </row>
    <row r="249" spans="1:19" ht="15.75" thickBot="1" x14ac:dyDescent="0.3">
      <c r="B249" s="201"/>
      <c r="C249" s="201"/>
      <c r="D249" s="211" t="s">
        <v>146</v>
      </c>
      <c r="E249" s="1160" t="str">
        <f>Translations!$B$435</f>
        <v>Relevance of this tool in your installation:</v>
      </c>
      <c r="F249" s="1160"/>
      <c r="G249" s="1160"/>
      <c r="H249" s="1160"/>
      <c r="I249" s="1160"/>
      <c r="J249" s="1160"/>
      <c r="K249" s="1162"/>
      <c r="L249" s="1163" t="str">
        <f>IF(CNTR_ExistSubInstEntries,IF(COUNTIF(CNTR_SubInstListNames,INDEX(EUconst_BMlistNames,Q249))&gt;0,EUConst_Relevant,EUConst_NotRelevant),"")</f>
        <v/>
      </c>
      <c r="M249" s="1164"/>
      <c r="N249" s="1165"/>
      <c r="O249" s="198"/>
      <c r="P249" s="212" t="s">
        <v>720</v>
      </c>
      <c r="Q249" s="213">
        <v>50</v>
      </c>
      <c r="S249" s="389" t="b">
        <f>L249=EUConst_NotRelevant</f>
        <v>0</v>
      </c>
    </row>
    <row r="250" spans="1:19" x14ac:dyDescent="0.2">
      <c r="B250" s="201"/>
      <c r="C250" s="201"/>
      <c r="D250" s="210"/>
      <c r="E250" s="1171" t="str">
        <f>Translations!$B$436</f>
        <v>This message is automatically generated based on your inputs in sheet "C_InstallationDescription", section C.I.</v>
      </c>
      <c r="F250" s="1172"/>
      <c r="G250" s="1172"/>
      <c r="H250" s="1172"/>
      <c r="I250" s="1172"/>
      <c r="J250" s="1172"/>
      <c r="K250" s="1172"/>
      <c r="L250" s="1172"/>
      <c r="M250" s="1172"/>
      <c r="N250" s="1172"/>
      <c r="O250" s="198"/>
      <c r="P250" s="199"/>
    </row>
    <row r="251" spans="1:19" x14ac:dyDescent="0.2">
      <c r="B251" s="201"/>
      <c r="C251" s="201"/>
      <c r="D251" s="201"/>
      <c r="E251" s="1173" t="str">
        <f>IF(L249=EUConst_Relevant,HYPERLINK(Q251,EUconst_MsgBackToSheetF),"")</f>
        <v/>
      </c>
      <c r="F251" s="1174"/>
      <c r="G251" s="1174"/>
      <c r="H251" s="1174"/>
      <c r="I251" s="1174"/>
      <c r="J251" s="1174"/>
      <c r="K251" s="1174"/>
      <c r="L251" s="1174"/>
      <c r="M251" s="1174"/>
      <c r="N251" s="1175"/>
      <c r="O251" s="198"/>
      <c r="P251" s="212" t="s">
        <v>721</v>
      </c>
      <c r="Q251" s="214" t="str">
        <f>IF(ISNUMBER(MATCH(Q249,CNTR_SubInstListBMnumbers,0)),"#JUMP_F"&amp;MATCH(Q249,CNTR_SubInstListBMnumbers,0),"")</f>
        <v/>
      </c>
    </row>
    <row r="252" spans="1:19" ht="5.0999999999999996" customHeight="1" x14ac:dyDescent="0.2">
      <c r="B252" s="201"/>
      <c r="C252" s="201"/>
      <c r="D252" s="201"/>
      <c r="E252" s="201"/>
      <c r="F252" s="201"/>
      <c r="G252" s="201"/>
      <c r="H252" s="201"/>
      <c r="I252" s="201"/>
      <c r="J252" s="201"/>
      <c r="K252" s="201"/>
      <c r="L252" s="201"/>
      <c r="M252" s="198"/>
      <c r="N252" s="198"/>
      <c r="O252" s="198"/>
      <c r="P252" s="199"/>
    </row>
    <row r="253" spans="1:19" x14ac:dyDescent="0.2">
      <c r="B253" s="201"/>
      <c r="C253" s="201"/>
      <c r="D253" s="211" t="s">
        <v>147</v>
      </c>
      <c r="E253" s="1160" t="str">
        <f>Translations!$B$516</f>
        <v>Hydrogen volume fraction VF(H2)</v>
      </c>
      <c r="F253" s="1161"/>
      <c r="G253" s="1161"/>
      <c r="H253" s="1161"/>
      <c r="I253" s="1161"/>
      <c r="J253" s="1161"/>
      <c r="K253" s="1161"/>
      <c r="L253" s="1161"/>
      <c r="M253" s="1161"/>
      <c r="N253" s="1161"/>
      <c r="O253" s="198"/>
      <c r="P253" s="199"/>
    </row>
    <row r="254" spans="1:19" s="294" customFormat="1" ht="12.75" customHeight="1" x14ac:dyDescent="0.2">
      <c r="A254" s="185"/>
      <c r="B254" s="40"/>
      <c r="C254" s="40"/>
      <c r="D254" s="263"/>
      <c r="E254" s="920" t="str">
        <f>Translations!$B$517</f>
        <v>Please select below the data source used for the hydrogen volume fraction pursuant to section 4.6 of Annex VII of the FAR.</v>
      </c>
      <c r="F254" s="921"/>
      <c r="G254" s="921"/>
      <c r="H254" s="921"/>
      <c r="I254" s="921"/>
      <c r="J254" s="921"/>
      <c r="K254" s="921"/>
      <c r="L254" s="921"/>
      <c r="M254" s="921"/>
      <c r="N254" s="921"/>
      <c r="O254" s="40"/>
      <c r="P254" s="295"/>
      <c r="Q254" s="295"/>
      <c r="R254" s="295"/>
      <c r="S254" s="295"/>
    </row>
    <row r="255" spans="1:19" s="294" customFormat="1" ht="25.5" customHeight="1" x14ac:dyDescent="0.2">
      <c r="A255" s="185"/>
      <c r="B255" s="40"/>
      <c r="C255" s="40"/>
      <c r="D255" s="263"/>
      <c r="E255"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55" s="921"/>
      <c r="G255" s="921"/>
      <c r="H255" s="921"/>
      <c r="I255" s="921"/>
      <c r="J255" s="921"/>
      <c r="K255" s="921"/>
      <c r="L255" s="921"/>
      <c r="M255" s="921"/>
      <c r="N255" s="921"/>
      <c r="O255" s="40"/>
      <c r="P255" s="295"/>
      <c r="Q255" s="295"/>
      <c r="R255" s="295"/>
      <c r="S255" s="295"/>
    </row>
    <row r="256" spans="1:19" s="316" customFormat="1" ht="25.5" customHeight="1" x14ac:dyDescent="0.25">
      <c r="A256" s="315"/>
      <c r="B256" s="138"/>
      <c r="C256" s="40"/>
      <c r="D256" s="139"/>
      <c r="E256" s="140"/>
      <c r="F256" s="140"/>
      <c r="G256" s="140"/>
      <c r="H256" s="140"/>
      <c r="I256" s="968" t="str">
        <f>Translations!$B$254</f>
        <v>Data source</v>
      </c>
      <c r="J256" s="968"/>
      <c r="K256" s="968" t="str">
        <f>Translations!$B$255</f>
        <v>Other data source (if applicable)</v>
      </c>
      <c r="L256" s="968"/>
      <c r="M256" s="968" t="str">
        <f>Translations!$B$255</f>
        <v>Other data source (if applicable)</v>
      </c>
      <c r="N256" s="968"/>
      <c r="O256" s="40"/>
      <c r="P256" s="314"/>
      <c r="Q256" s="314"/>
      <c r="R256" s="314"/>
      <c r="S256" s="314"/>
    </row>
    <row r="257" spans="1:19" s="294" customFormat="1" ht="12.75" customHeight="1" x14ac:dyDescent="0.2">
      <c r="A257" s="185"/>
      <c r="B257" s="40"/>
      <c r="C257" s="40"/>
      <c r="D257" s="29"/>
      <c r="E257" s="137"/>
      <c r="F257" s="975" t="str">
        <f>Translations!$B$518</f>
        <v>Total hydrogen production</v>
      </c>
      <c r="G257" s="975"/>
      <c r="H257" s="976"/>
      <c r="I257" s="977"/>
      <c r="J257" s="978"/>
      <c r="K257" s="979"/>
      <c r="L257" s="980"/>
      <c r="M257" s="979"/>
      <c r="N257" s="981"/>
      <c r="O257" s="40"/>
      <c r="P257" s="295"/>
      <c r="Q257" s="295"/>
      <c r="R257" s="295"/>
      <c r="S257" s="295"/>
    </row>
    <row r="258" spans="1:19" s="294" customFormat="1" ht="12.75" customHeight="1" x14ac:dyDescent="0.2">
      <c r="A258" s="185"/>
      <c r="B258" s="40"/>
      <c r="C258" s="40"/>
      <c r="D258" s="29"/>
      <c r="E258" s="137"/>
      <c r="F258" s="975" t="str">
        <f>Translations!$B$519</f>
        <v>Volume fraction of hydrogen</v>
      </c>
      <c r="G258" s="975"/>
      <c r="H258" s="976"/>
      <c r="I258" s="977"/>
      <c r="J258" s="978"/>
      <c r="K258" s="979"/>
      <c r="L258" s="980"/>
      <c r="M258" s="979"/>
      <c r="N258" s="981"/>
      <c r="O258" s="40"/>
      <c r="P258" s="295"/>
      <c r="Q258" s="295"/>
      <c r="R258" s="295"/>
      <c r="S258" s="295"/>
    </row>
    <row r="259" spans="1:19" ht="5.0999999999999996" customHeight="1" x14ac:dyDescent="0.2">
      <c r="B259" s="201"/>
      <c r="C259" s="201"/>
      <c r="D259" s="201"/>
      <c r="E259" s="201"/>
      <c r="F259" s="201"/>
      <c r="G259" s="201"/>
      <c r="H259" s="201"/>
      <c r="I259" s="201"/>
      <c r="J259" s="201"/>
      <c r="K259" s="201"/>
      <c r="L259" s="201"/>
      <c r="M259" s="198"/>
      <c r="N259" s="198"/>
      <c r="O259" s="198"/>
      <c r="P259" s="199"/>
    </row>
    <row r="260" spans="1:19" s="294" customFormat="1" ht="12.75" customHeight="1" x14ac:dyDescent="0.2">
      <c r="A260" s="185"/>
      <c r="B260" s="40"/>
      <c r="C260" s="40"/>
      <c r="D260" s="211" t="s">
        <v>148</v>
      </c>
      <c r="E260" s="1160" t="str">
        <f>Translations!$B$504</f>
        <v>Further description</v>
      </c>
      <c r="F260" s="1161"/>
      <c r="G260" s="1161"/>
      <c r="H260" s="1161"/>
      <c r="I260" s="1161"/>
      <c r="J260" s="1161"/>
      <c r="K260" s="1161"/>
      <c r="L260" s="1161"/>
      <c r="M260" s="1161"/>
      <c r="N260" s="1161"/>
      <c r="O260" s="40"/>
      <c r="P260" s="295"/>
      <c r="Q260" s="295"/>
      <c r="R260" s="295"/>
      <c r="S260" s="295"/>
    </row>
    <row r="261" spans="1:19" s="294" customFormat="1" ht="5.0999999999999996" customHeight="1" x14ac:dyDescent="0.2">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2">
      <c r="A262" s="185"/>
      <c r="B262" s="40"/>
      <c r="C262" s="40"/>
      <c r="D262" s="442"/>
      <c r="E262" s="1159" t="str">
        <f>IF(L249=EUConst_Relevant,HYPERLINK("#" &amp; Q262,EUConst_MsgDescription),"")</f>
        <v/>
      </c>
      <c r="F262" s="1159"/>
      <c r="G262" s="1159"/>
      <c r="H262" s="1159"/>
      <c r="I262" s="1159"/>
      <c r="J262" s="1159"/>
      <c r="K262" s="1159"/>
      <c r="L262" s="1159"/>
      <c r="M262" s="1159"/>
      <c r="N262" s="1159"/>
      <c r="P262" s="26" t="s">
        <v>481</v>
      </c>
      <c r="Q262" s="477" t="str">
        <f>"#"&amp;ADDRESS(ROW($C$10),COLUMN($C$10))</f>
        <v>#$C$10</v>
      </c>
      <c r="R262" s="295"/>
      <c r="S262" s="295"/>
    </row>
    <row r="263" spans="1:19" s="294" customFormat="1" ht="5.0999999999999996" customHeight="1" x14ac:dyDescent="0.2">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2">
      <c r="A264" s="185"/>
      <c r="B264" s="40"/>
      <c r="C264" s="40"/>
      <c r="D264" s="28"/>
      <c r="E264" s="1052"/>
      <c r="F264" s="1053"/>
      <c r="G264" s="1053"/>
      <c r="H264" s="1053"/>
      <c r="I264" s="1053"/>
      <c r="J264" s="1053"/>
      <c r="K264" s="1053"/>
      <c r="L264" s="1053"/>
      <c r="M264" s="1053"/>
      <c r="N264" s="1054"/>
      <c r="O264" s="40"/>
      <c r="P264" s="295"/>
      <c r="Q264" s="295"/>
      <c r="R264" s="295"/>
      <c r="S264" s="295"/>
    </row>
    <row r="265" spans="1:19" s="294" customFormat="1" ht="5.0999999999999996" customHeight="1" x14ac:dyDescent="0.2">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2">
      <c r="A266" s="185"/>
      <c r="B266" s="40"/>
      <c r="C266" s="40"/>
      <c r="D266" s="263"/>
      <c r="E266" s="137"/>
      <c r="F266" s="998" t="str">
        <f>Translations!$B$210</f>
        <v>Reference to external files, if relevant</v>
      </c>
      <c r="G266" s="998"/>
      <c r="H266" s="998"/>
      <c r="I266" s="998"/>
      <c r="J266" s="998"/>
      <c r="K266" s="934"/>
      <c r="L266" s="934"/>
      <c r="M266" s="934"/>
      <c r="N266" s="934"/>
      <c r="O266" s="40"/>
      <c r="P266" s="295"/>
      <c r="Q266" s="295"/>
      <c r="R266" s="295"/>
      <c r="S266" s="295"/>
    </row>
    <row r="267" spans="1:19" s="294" customFormat="1" ht="5.0999999999999996" customHeight="1" thickBot="1" x14ac:dyDescent="0.25">
      <c r="A267" s="185"/>
      <c r="B267" s="40"/>
      <c r="C267" s="40"/>
      <c r="D267" s="263"/>
      <c r="E267" s="40"/>
      <c r="F267" s="40"/>
      <c r="G267" s="40"/>
      <c r="H267" s="40"/>
      <c r="I267" s="40"/>
      <c r="J267" s="40"/>
      <c r="K267" s="40"/>
      <c r="L267" s="40"/>
      <c r="M267" s="40"/>
      <c r="N267" s="40"/>
      <c r="O267" s="40"/>
      <c r="P267" s="301"/>
      <c r="Q267" s="295"/>
      <c r="R267" s="295"/>
      <c r="S267" s="295"/>
    </row>
    <row r="268" spans="1:19" s="294" customFormat="1" ht="12.75" customHeight="1" x14ac:dyDescent="0.2">
      <c r="A268" s="185"/>
      <c r="B268" s="40"/>
      <c r="C268" s="40"/>
      <c r="D268" s="211" t="s">
        <v>149</v>
      </c>
      <c r="E268" s="1058" t="str">
        <f>Translations!$B$258</f>
        <v>The hierarchical order has been followed?</v>
      </c>
      <c r="F268" s="1058"/>
      <c r="G268" s="1058"/>
      <c r="H268" s="1166"/>
      <c r="I268" s="312"/>
      <c r="J268" s="308" t="str">
        <f>Translations!$B$259</f>
        <v xml:space="preserve"> If not, why?</v>
      </c>
      <c r="K268" s="977"/>
      <c r="L268" s="978"/>
      <c r="M268" s="978"/>
      <c r="N268" s="984"/>
      <c r="O268" s="40"/>
      <c r="P268" s="301"/>
      <c r="Q268" s="295"/>
      <c r="R268" s="295"/>
      <c r="S268" s="302" t="b">
        <f>AND(I268&lt;&gt;"",I268=FALSE)</f>
        <v>0</v>
      </c>
    </row>
    <row r="269" spans="1:19" s="294" customFormat="1" ht="5.0999999999999996" customHeight="1" x14ac:dyDescent="0.2">
      <c r="A269" s="185"/>
      <c r="B269" s="40"/>
      <c r="C269" s="40"/>
      <c r="D269" s="40"/>
      <c r="E269" s="387"/>
      <c r="F269" s="387"/>
      <c r="G269" s="387"/>
      <c r="H269" s="387"/>
      <c r="I269" s="387"/>
      <c r="J269" s="387"/>
      <c r="K269" s="387"/>
      <c r="L269" s="387"/>
      <c r="M269" s="387"/>
      <c r="N269" s="387"/>
      <c r="O269" s="40"/>
      <c r="P269" s="301"/>
      <c r="Q269" s="295"/>
      <c r="R269" s="295"/>
      <c r="S269" s="304"/>
    </row>
    <row r="270" spans="1:19" s="294" customFormat="1" ht="12.75" customHeight="1" x14ac:dyDescent="0.2">
      <c r="A270" s="185"/>
      <c r="B270" s="40"/>
      <c r="C270" s="40"/>
      <c r="D270" s="14"/>
      <c r="E270" s="14"/>
      <c r="F270" s="993" t="str">
        <f>Translations!$B$264</f>
        <v>Further details on any deviation from the hierarchy</v>
      </c>
      <c r="G270" s="993"/>
      <c r="H270" s="993"/>
      <c r="I270" s="993"/>
      <c r="J270" s="993"/>
      <c r="K270" s="993"/>
      <c r="L270" s="993"/>
      <c r="M270" s="993"/>
      <c r="N270" s="993"/>
      <c r="O270" s="40"/>
      <c r="P270" s="301"/>
      <c r="Q270" s="295"/>
      <c r="R270" s="295"/>
      <c r="S270" s="304"/>
    </row>
    <row r="271" spans="1:19" s="294" customFormat="1" ht="25.5" customHeight="1" thickBot="1" x14ac:dyDescent="0.25">
      <c r="A271" s="185"/>
      <c r="B271" s="40"/>
      <c r="C271" s="40"/>
      <c r="D271" s="14"/>
      <c r="E271" s="14"/>
      <c r="F271" s="1073"/>
      <c r="G271" s="1074"/>
      <c r="H271" s="1074"/>
      <c r="I271" s="1074"/>
      <c r="J271" s="1074"/>
      <c r="K271" s="1074"/>
      <c r="L271" s="1074"/>
      <c r="M271" s="1074"/>
      <c r="N271" s="1075"/>
      <c r="O271" s="40"/>
      <c r="P271" s="301"/>
      <c r="Q271" s="295"/>
      <c r="R271" s="295"/>
      <c r="S271" s="326" t="b">
        <f>S268</f>
        <v>0</v>
      </c>
    </row>
    <row r="272" spans="1:19" ht="5.0999999999999996" customHeight="1" x14ac:dyDescent="0.2">
      <c r="B272" s="201"/>
      <c r="C272" s="201"/>
      <c r="D272" s="201"/>
      <c r="E272" s="201"/>
      <c r="F272" s="201"/>
      <c r="G272" s="201"/>
      <c r="H272" s="201"/>
      <c r="I272" s="201"/>
      <c r="J272" s="201"/>
      <c r="K272" s="201"/>
      <c r="L272" s="201"/>
      <c r="M272" s="198"/>
      <c r="N272" s="198"/>
      <c r="O272" s="198"/>
      <c r="P272" s="199"/>
    </row>
    <row r="273" spans="1:19" x14ac:dyDescent="0.2">
      <c r="B273" s="201"/>
      <c r="C273" s="201"/>
      <c r="D273" s="201"/>
      <c r="E273" s="1173" t="str">
        <f>IF(L249=EUConst_Relevant,HYPERLINK(Q273,EUconst_MsgBackToSheetF),"")</f>
        <v/>
      </c>
      <c r="F273" s="1174"/>
      <c r="G273" s="1174"/>
      <c r="H273" s="1174"/>
      <c r="I273" s="1174"/>
      <c r="J273" s="1174"/>
      <c r="K273" s="1174"/>
      <c r="L273" s="1174"/>
      <c r="M273" s="1174"/>
      <c r="N273" s="1175"/>
      <c r="O273" s="198"/>
      <c r="P273" s="212" t="s">
        <v>721</v>
      </c>
      <c r="Q273" s="214" t="str">
        <f>Q251</f>
        <v/>
      </c>
    </row>
    <row r="274" spans="1:19" x14ac:dyDescent="0.25">
      <c r="B274" s="216"/>
      <c r="C274" s="216"/>
      <c r="D274" s="216"/>
      <c r="E274" s="216"/>
      <c r="F274" s="216"/>
      <c r="G274" s="216"/>
      <c r="H274" s="216"/>
      <c r="I274" s="216"/>
      <c r="J274" s="216"/>
      <c r="K274" s="216"/>
      <c r="L274" s="216"/>
      <c r="M274" s="216"/>
      <c r="N274" s="216"/>
      <c r="O274" s="216"/>
    </row>
    <row r="275" spans="1:19" ht="15.75" x14ac:dyDescent="0.25">
      <c r="B275" s="201"/>
      <c r="C275" s="208" t="s">
        <v>733</v>
      </c>
      <c r="D275" s="1176" t="str">
        <f>Translations!$B$430</f>
        <v>Synthesis gas</v>
      </c>
      <c r="E275" s="1176"/>
      <c r="F275" s="1176"/>
      <c r="G275" s="1176"/>
      <c r="H275" s="1176"/>
      <c r="I275" s="1176"/>
      <c r="J275" s="1176"/>
      <c r="K275" s="1176"/>
      <c r="L275" s="1176"/>
      <c r="M275" s="1176"/>
      <c r="N275" s="1176"/>
      <c r="O275" s="198"/>
      <c r="P275" s="199"/>
    </row>
    <row r="276" spans="1:19" ht="5.0999999999999996" customHeight="1" x14ac:dyDescent="0.2">
      <c r="B276" s="201"/>
      <c r="C276" s="201"/>
      <c r="D276" s="201"/>
      <c r="E276" s="201"/>
      <c r="F276" s="201"/>
      <c r="G276" s="201"/>
      <c r="H276" s="201"/>
      <c r="I276" s="201"/>
      <c r="J276" s="201"/>
      <c r="K276" s="201"/>
      <c r="L276" s="201"/>
      <c r="M276" s="198"/>
      <c r="N276" s="198"/>
      <c r="O276" s="198"/>
      <c r="P276" s="199"/>
    </row>
    <row r="277" spans="1:19" ht="15" x14ac:dyDescent="0.25">
      <c r="B277" s="201"/>
      <c r="C277" s="209"/>
      <c r="D277" s="1177" t="str">
        <f>Translations!$B$520</f>
        <v>Tool for calculating the historical activity levels for synthesis gas sub-installations</v>
      </c>
      <c r="E277" s="1161"/>
      <c r="F277" s="1161"/>
      <c r="G277" s="1161"/>
      <c r="H277" s="1161"/>
      <c r="I277" s="1161"/>
      <c r="J277" s="1161"/>
      <c r="K277" s="1161"/>
      <c r="L277" s="1161"/>
      <c r="M277" s="1161"/>
      <c r="N277" s="1161"/>
      <c r="O277" s="198"/>
      <c r="P277" s="199"/>
    </row>
    <row r="278" spans="1:19" ht="5.0999999999999996" customHeight="1" thickBot="1" x14ac:dyDescent="0.25">
      <c r="B278" s="201"/>
      <c r="C278" s="201"/>
      <c r="D278" s="201"/>
      <c r="E278" s="201"/>
      <c r="F278" s="201"/>
      <c r="G278" s="201"/>
      <c r="H278" s="201"/>
      <c r="I278" s="201"/>
      <c r="J278" s="201"/>
      <c r="K278" s="201"/>
      <c r="L278" s="201"/>
      <c r="M278" s="198"/>
      <c r="N278" s="198"/>
      <c r="O278" s="198"/>
      <c r="P278" s="199"/>
    </row>
    <row r="279" spans="1:19" ht="15.75" thickBot="1" x14ac:dyDescent="0.3">
      <c r="B279" s="201"/>
      <c r="C279" s="201"/>
      <c r="D279" s="211" t="s">
        <v>146</v>
      </c>
      <c r="E279" s="1160" t="str">
        <f>Translations!$B$435</f>
        <v>Relevance of this tool in your installation:</v>
      </c>
      <c r="F279" s="1160"/>
      <c r="G279" s="1160"/>
      <c r="H279" s="1160"/>
      <c r="I279" s="1160"/>
      <c r="J279" s="1160"/>
      <c r="K279" s="1162"/>
      <c r="L279" s="1163" t="str">
        <f>IF(CNTR_ExistSubInstEntries,IF(COUNTIF(CNTR_SubInstListNames,INDEX(EUconst_BMlistNames,Q279))&gt;0,EUConst_Relevant,EUConst_NotRelevant),"")</f>
        <v/>
      </c>
      <c r="M279" s="1164"/>
      <c r="N279" s="1165"/>
      <c r="O279" s="198"/>
      <c r="P279" s="212" t="s">
        <v>720</v>
      </c>
      <c r="Q279" s="213">
        <v>51</v>
      </c>
      <c r="S279" s="389" t="b">
        <f>L279=EUConst_NotRelevant</f>
        <v>0</v>
      </c>
    </row>
    <row r="280" spans="1:19" x14ac:dyDescent="0.2">
      <c r="B280" s="201"/>
      <c r="C280" s="201"/>
      <c r="D280" s="210"/>
      <c r="E280" s="1171" t="str">
        <f>Translations!$B$436</f>
        <v>This message is automatically generated based on your inputs in sheet "C_InstallationDescription", section C.I.</v>
      </c>
      <c r="F280" s="1172"/>
      <c r="G280" s="1172"/>
      <c r="H280" s="1172"/>
      <c r="I280" s="1172"/>
      <c r="J280" s="1172"/>
      <c r="K280" s="1172"/>
      <c r="L280" s="1172"/>
      <c r="M280" s="1172"/>
      <c r="N280" s="1172"/>
      <c r="O280" s="198"/>
      <c r="P280" s="199"/>
    </row>
    <row r="281" spans="1:19" x14ac:dyDescent="0.2">
      <c r="B281" s="201"/>
      <c r="C281" s="201"/>
      <c r="D281" s="201"/>
      <c r="E281" s="1173" t="str">
        <f>IF(L279=EUConst_Relevant,HYPERLINK(Q281,EUconst_MsgBackToSheetF),"")</f>
        <v/>
      </c>
      <c r="F281" s="1174"/>
      <c r="G281" s="1174"/>
      <c r="H281" s="1174"/>
      <c r="I281" s="1174"/>
      <c r="J281" s="1174"/>
      <c r="K281" s="1174"/>
      <c r="L281" s="1174"/>
      <c r="M281" s="1174"/>
      <c r="N281" s="1175"/>
      <c r="O281" s="198"/>
      <c r="P281" s="212" t="s">
        <v>721</v>
      </c>
      <c r="Q281" s="214" t="str">
        <f>IF(ISNUMBER(MATCH(Q279,CNTR_SubInstListBMnumbers,0)),"#JUMP_F"&amp;MATCH(Q279,CNTR_SubInstListBMnumbers,0),"")</f>
        <v/>
      </c>
    </row>
    <row r="282" spans="1:19" ht="5.0999999999999996" customHeight="1" x14ac:dyDescent="0.2">
      <c r="B282" s="201"/>
      <c r="C282" s="201"/>
      <c r="D282" s="201"/>
      <c r="E282" s="201"/>
      <c r="F282" s="201"/>
      <c r="G282" s="201"/>
      <c r="H282" s="201"/>
      <c r="I282" s="201"/>
      <c r="J282" s="201"/>
      <c r="K282" s="201"/>
      <c r="L282" s="201"/>
      <c r="M282" s="198"/>
      <c r="N282" s="198"/>
      <c r="O282" s="198"/>
      <c r="P282" s="199"/>
    </row>
    <row r="283" spans="1:19" ht="12.75" customHeight="1" x14ac:dyDescent="0.2">
      <c r="B283" s="201"/>
      <c r="C283" s="201"/>
      <c r="D283" s="211" t="s">
        <v>147</v>
      </c>
      <c r="E283" s="1160" t="str">
        <f>Translations!$B$516</f>
        <v>Hydrogen volume fraction VF(H2)</v>
      </c>
      <c r="F283" s="1161"/>
      <c r="G283" s="1161"/>
      <c r="H283" s="1161"/>
      <c r="I283" s="1161"/>
      <c r="J283" s="1161"/>
      <c r="K283" s="1161"/>
      <c r="L283" s="1161"/>
      <c r="M283" s="1161"/>
      <c r="N283" s="1161"/>
      <c r="O283" s="198"/>
      <c r="P283" s="199"/>
    </row>
    <row r="284" spans="1:19" s="294" customFormat="1" ht="12.75" customHeight="1" x14ac:dyDescent="0.2">
      <c r="A284" s="185"/>
      <c r="B284" s="40"/>
      <c r="C284" s="40"/>
      <c r="D284" s="263"/>
      <c r="E284" s="920" t="str">
        <f>Translations!$B$517</f>
        <v>Please select below the data source used for the hydrogen volume fraction pursuant to section 4.6 of Annex VII of the FAR.</v>
      </c>
      <c r="F284" s="921"/>
      <c r="G284" s="921"/>
      <c r="H284" s="921"/>
      <c r="I284" s="921"/>
      <c r="J284" s="921"/>
      <c r="K284" s="921"/>
      <c r="L284" s="921"/>
      <c r="M284" s="921"/>
      <c r="N284" s="921"/>
      <c r="O284" s="40"/>
      <c r="P284" s="295"/>
      <c r="Q284" s="295"/>
      <c r="R284" s="295"/>
      <c r="S284" s="295"/>
    </row>
    <row r="285" spans="1:19" s="294" customFormat="1" ht="25.5" customHeight="1" x14ac:dyDescent="0.2">
      <c r="A285" s="185"/>
      <c r="B285" s="40"/>
      <c r="C285" s="40"/>
      <c r="D285" s="263"/>
      <c r="E285"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285" s="921"/>
      <c r="G285" s="921"/>
      <c r="H285" s="921"/>
      <c r="I285" s="921"/>
      <c r="J285" s="921"/>
      <c r="K285" s="921"/>
      <c r="L285" s="921"/>
      <c r="M285" s="921"/>
      <c r="N285" s="921"/>
      <c r="O285" s="40"/>
      <c r="P285" s="295"/>
      <c r="Q285" s="295"/>
      <c r="R285" s="295"/>
      <c r="S285" s="295"/>
    </row>
    <row r="286" spans="1:19" s="316" customFormat="1" ht="25.5" customHeight="1" x14ac:dyDescent="0.25">
      <c r="A286" s="315"/>
      <c r="B286" s="138"/>
      <c r="C286" s="40"/>
      <c r="D286" s="139"/>
      <c r="E286" s="140"/>
      <c r="F286" s="140"/>
      <c r="G286" s="140"/>
      <c r="H286" s="140"/>
      <c r="I286" s="968" t="str">
        <f>Translations!$B$254</f>
        <v>Data source</v>
      </c>
      <c r="J286" s="968"/>
      <c r="K286" s="968" t="str">
        <f>Translations!$B$255</f>
        <v>Other data source (if applicable)</v>
      </c>
      <c r="L286" s="968"/>
      <c r="M286" s="968" t="str">
        <f>Translations!$B$255</f>
        <v>Other data source (if applicable)</v>
      </c>
      <c r="N286" s="968"/>
      <c r="O286" s="40"/>
      <c r="P286" s="314"/>
      <c r="Q286" s="314"/>
      <c r="R286" s="314"/>
      <c r="S286" s="314"/>
    </row>
    <row r="287" spans="1:19" s="294" customFormat="1" ht="12.75" customHeight="1" x14ac:dyDescent="0.2">
      <c r="A287" s="185"/>
      <c r="B287" s="40"/>
      <c r="C287" s="40"/>
      <c r="D287" s="29"/>
      <c r="E287" s="137"/>
      <c r="F287" s="975" t="str">
        <f>Translations!$B$521</f>
        <v>Total synthesis gas production</v>
      </c>
      <c r="G287" s="975"/>
      <c r="H287" s="976"/>
      <c r="I287" s="977"/>
      <c r="J287" s="978"/>
      <c r="K287" s="979"/>
      <c r="L287" s="980"/>
      <c r="M287" s="979"/>
      <c r="N287" s="981"/>
      <c r="O287" s="40"/>
      <c r="P287" s="295"/>
      <c r="Q287" s="295"/>
      <c r="R287" s="295"/>
      <c r="S287" s="295"/>
    </row>
    <row r="288" spans="1:19" s="294" customFormat="1" ht="12.75" customHeight="1" x14ac:dyDescent="0.2">
      <c r="A288" s="185"/>
      <c r="B288" s="40"/>
      <c r="C288" s="40"/>
      <c r="D288" s="29"/>
      <c r="E288" s="137"/>
      <c r="F288" s="975" t="str">
        <f>Translations!$B$507</f>
        <v>Composition data</v>
      </c>
      <c r="G288" s="975"/>
      <c r="H288" s="976"/>
      <c r="I288" s="977"/>
      <c r="J288" s="978"/>
      <c r="K288" s="979"/>
      <c r="L288" s="980"/>
      <c r="M288" s="979"/>
      <c r="N288" s="981"/>
      <c r="O288" s="40"/>
      <c r="P288" s="295"/>
      <c r="Q288" s="295"/>
      <c r="R288" s="295"/>
      <c r="S288" s="295"/>
    </row>
    <row r="289" spans="1:19" ht="5.0999999999999996" customHeight="1" x14ac:dyDescent="0.2">
      <c r="B289" s="201"/>
      <c r="C289" s="201"/>
      <c r="D289" s="201"/>
      <c r="E289" s="201"/>
      <c r="F289" s="201"/>
      <c r="G289" s="201"/>
      <c r="H289" s="201"/>
      <c r="I289" s="201"/>
      <c r="J289" s="201"/>
      <c r="K289" s="201"/>
      <c r="L289" s="201"/>
      <c r="M289" s="198"/>
      <c r="N289" s="198"/>
      <c r="O289" s="198"/>
      <c r="P289" s="199"/>
    </row>
    <row r="290" spans="1:19" s="294" customFormat="1" ht="12.75" customHeight="1" x14ac:dyDescent="0.2">
      <c r="A290" s="185"/>
      <c r="B290" s="40"/>
      <c r="C290" s="40"/>
      <c r="D290" s="211" t="s">
        <v>148</v>
      </c>
      <c r="E290" s="1160" t="str">
        <f>Translations!$B$504</f>
        <v>Further description</v>
      </c>
      <c r="F290" s="1161"/>
      <c r="G290" s="1161"/>
      <c r="H290" s="1161"/>
      <c r="I290" s="1161"/>
      <c r="J290" s="1161"/>
      <c r="K290" s="1161"/>
      <c r="L290" s="1161"/>
      <c r="M290" s="1161"/>
      <c r="N290" s="1161"/>
      <c r="O290" s="40"/>
      <c r="P290" s="295"/>
      <c r="Q290" s="295"/>
      <c r="R290" s="295"/>
      <c r="S290" s="295"/>
    </row>
    <row r="291" spans="1:19" s="294" customFormat="1" ht="5.0999999999999996" customHeight="1" x14ac:dyDescent="0.2">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2">
      <c r="A292" s="185"/>
      <c r="B292" s="40"/>
      <c r="C292" s="40"/>
      <c r="D292" s="442"/>
      <c r="E292" s="1159" t="str">
        <f>IF(L279=EUConst_Relevant,HYPERLINK("#" &amp; Q292,EUConst_MsgDescription),"")</f>
        <v/>
      </c>
      <c r="F292" s="1159"/>
      <c r="G292" s="1159"/>
      <c r="H292" s="1159"/>
      <c r="I292" s="1159"/>
      <c r="J292" s="1159"/>
      <c r="K292" s="1159"/>
      <c r="L292" s="1159"/>
      <c r="M292" s="1159"/>
      <c r="N292" s="1159"/>
      <c r="P292" s="26" t="s">
        <v>481</v>
      </c>
      <c r="Q292" s="477" t="str">
        <f>"#"&amp;ADDRESS(ROW($C$10),COLUMN($C$10))</f>
        <v>#$C$10</v>
      </c>
      <c r="R292" s="295"/>
      <c r="S292" s="295"/>
    </row>
    <row r="293" spans="1:19" s="294" customFormat="1" ht="5.0999999999999996" customHeight="1" x14ac:dyDescent="0.2">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2">
      <c r="A294" s="185"/>
      <c r="B294" s="40"/>
      <c r="C294" s="40"/>
      <c r="D294" s="28"/>
      <c r="E294" s="1052"/>
      <c r="F294" s="1053"/>
      <c r="G294" s="1053"/>
      <c r="H294" s="1053"/>
      <c r="I294" s="1053"/>
      <c r="J294" s="1053"/>
      <c r="K294" s="1053"/>
      <c r="L294" s="1053"/>
      <c r="M294" s="1053"/>
      <c r="N294" s="1054"/>
      <c r="O294" s="40"/>
      <c r="P294" s="295"/>
      <c r="Q294" s="295"/>
      <c r="R294" s="295"/>
      <c r="S294" s="295"/>
    </row>
    <row r="295" spans="1:19" s="294" customFormat="1" ht="5.0999999999999996" customHeight="1" x14ac:dyDescent="0.2">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2">
      <c r="A296" s="185"/>
      <c r="B296" s="40"/>
      <c r="C296" s="40"/>
      <c r="D296" s="263"/>
      <c r="E296" s="137"/>
      <c r="F296" s="998" t="str">
        <f>Translations!$B$210</f>
        <v>Reference to external files, if relevant</v>
      </c>
      <c r="G296" s="998"/>
      <c r="H296" s="998"/>
      <c r="I296" s="998"/>
      <c r="J296" s="998"/>
      <c r="K296" s="934"/>
      <c r="L296" s="934"/>
      <c r="M296" s="934"/>
      <c r="N296" s="934"/>
      <c r="O296" s="40"/>
      <c r="P296" s="295"/>
      <c r="Q296" s="295"/>
      <c r="R296" s="295"/>
      <c r="S296" s="295"/>
    </row>
    <row r="297" spans="1:19" s="294" customFormat="1" ht="5.0999999999999996" customHeight="1" thickBot="1" x14ac:dyDescent="0.25">
      <c r="A297" s="185"/>
      <c r="B297" s="40"/>
      <c r="C297" s="40"/>
      <c r="D297" s="263"/>
      <c r="E297" s="40"/>
      <c r="F297" s="40"/>
      <c r="G297" s="40"/>
      <c r="H297" s="40"/>
      <c r="I297" s="40"/>
      <c r="J297" s="40"/>
      <c r="K297" s="40"/>
      <c r="L297" s="40"/>
      <c r="M297" s="40"/>
      <c r="N297" s="40"/>
      <c r="O297" s="40"/>
      <c r="P297" s="301"/>
      <c r="Q297" s="295"/>
      <c r="R297" s="295"/>
      <c r="S297" s="295"/>
    </row>
    <row r="298" spans="1:19" s="294" customFormat="1" ht="12.75" customHeight="1" x14ac:dyDescent="0.2">
      <c r="A298" s="185"/>
      <c r="B298" s="40"/>
      <c r="C298" s="40"/>
      <c r="D298" s="211" t="s">
        <v>149</v>
      </c>
      <c r="E298" s="1058" t="str">
        <f>Translations!$B$258</f>
        <v>The hierarchical order has been followed?</v>
      </c>
      <c r="F298" s="1058"/>
      <c r="G298" s="1058"/>
      <c r="H298" s="1166"/>
      <c r="I298" s="312"/>
      <c r="J298" s="308" t="str">
        <f>Translations!$B$259</f>
        <v xml:space="preserve"> If not, why?</v>
      </c>
      <c r="K298" s="977"/>
      <c r="L298" s="978"/>
      <c r="M298" s="978"/>
      <c r="N298" s="984"/>
      <c r="O298" s="40"/>
      <c r="P298" s="301"/>
      <c r="Q298" s="295"/>
      <c r="R298" s="295"/>
      <c r="S298" s="302" t="b">
        <f>AND(I298&lt;&gt;"",I298=FALSE)</f>
        <v>0</v>
      </c>
    </row>
    <row r="299" spans="1:19" s="294" customFormat="1" ht="5.0999999999999996" customHeight="1" x14ac:dyDescent="0.2">
      <c r="A299" s="185"/>
      <c r="B299" s="40"/>
      <c r="C299" s="40"/>
      <c r="D299" s="40"/>
      <c r="E299" s="387"/>
      <c r="F299" s="387"/>
      <c r="G299" s="387"/>
      <c r="H299" s="387"/>
      <c r="I299" s="387"/>
      <c r="J299" s="387"/>
      <c r="K299" s="387"/>
      <c r="L299" s="387"/>
      <c r="M299" s="387"/>
      <c r="N299" s="387"/>
      <c r="O299" s="40"/>
      <c r="P299" s="301"/>
      <c r="Q299" s="295"/>
      <c r="R299" s="295"/>
      <c r="S299" s="304"/>
    </row>
    <row r="300" spans="1:19" s="294" customFormat="1" ht="12.75" customHeight="1" x14ac:dyDescent="0.2">
      <c r="A300" s="185"/>
      <c r="B300" s="40"/>
      <c r="C300" s="40"/>
      <c r="D300" s="14"/>
      <c r="E300" s="14"/>
      <c r="F300" s="993" t="str">
        <f>Translations!$B$264</f>
        <v>Further details on any deviation from the hierarchy</v>
      </c>
      <c r="G300" s="993"/>
      <c r="H300" s="993"/>
      <c r="I300" s="993"/>
      <c r="J300" s="993"/>
      <c r="K300" s="993"/>
      <c r="L300" s="993"/>
      <c r="M300" s="993"/>
      <c r="N300" s="993"/>
      <c r="O300" s="40"/>
      <c r="P300" s="301"/>
      <c r="Q300" s="295"/>
      <c r="R300" s="295"/>
      <c r="S300" s="304"/>
    </row>
    <row r="301" spans="1:19" s="294" customFormat="1" ht="25.5" customHeight="1" thickBot="1" x14ac:dyDescent="0.25">
      <c r="A301" s="185"/>
      <c r="B301" s="40"/>
      <c r="C301" s="40"/>
      <c r="D301" s="14"/>
      <c r="E301" s="14"/>
      <c r="F301" s="1073"/>
      <c r="G301" s="1074"/>
      <c r="H301" s="1074"/>
      <c r="I301" s="1074"/>
      <c r="J301" s="1074"/>
      <c r="K301" s="1074"/>
      <c r="L301" s="1074"/>
      <c r="M301" s="1074"/>
      <c r="N301" s="1075"/>
      <c r="O301" s="40"/>
      <c r="P301" s="301"/>
      <c r="Q301" s="295"/>
      <c r="R301" s="295"/>
      <c r="S301" s="326" t="b">
        <f>S298</f>
        <v>0</v>
      </c>
    </row>
    <row r="302" spans="1:19" s="294" customFormat="1" ht="5.0999999999999996" customHeight="1" x14ac:dyDescent="0.2">
      <c r="A302" s="185"/>
      <c r="B302" s="40"/>
      <c r="C302" s="40"/>
      <c r="D302" s="263"/>
      <c r="E302" s="40"/>
      <c r="F302" s="40"/>
      <c r="G302" s="40"/>
      <c r="H302" s="40"/>
      <c r="I302" s="40"/>
      <c r="J302" s="40"/>
      <c r="K302" s="40"/>
      <c r="L302" s="40"/>
      <c r="M302" s="40"/>
      <c r="N302" s="40"/>
      <c r="O302" s="40"/>
      <c r="P302" s="295"/>
      <c r="Q302" s="295"/>
      <c r="R302" s="295"/>
      <c r="S302" s="295"/>
    </row>
    <row r="303" spans="1:19" x14ac:dyDescent="0.2">
      <c r="B303" s="201"/>
      <c r="C303" s="201"/>
      <c r="D303" s="201"/>
      <c r="E303" s="1173" t="str">
        <f>IF(L279=EUConst_Relevant,HYPERLINK(Q303,EUconst_MsgBackToSheetF),"")</f>
        <v/>
      </c>
      <c r="F303" s="1174"/>
      <c r="G303" s="1174"/>
      <c r="H303" s="1174"/>
      <c r="I303" s="1174"/>
      <c r="J303" s="1174"/>
      <c r="K303" s="1174"/>
      <c r="L303" s="1174"/>
      <c r="M303" s="1174"/>
      <c r="N303" s="1175"/>
      <c r="O303" s="198"/>
      <c r="P303" s="212" t="s">
        <v>721</v>
      </c>
      <c r="Q303" s="214" t="str">
        <f>Q281</f>
        <v/>
      </c>
    </row>
    <row r="304" spans="1:19" x14ac:dyDescent="0.25">
      <c r="B304" s="216"/>
      <c r="C304" s="216"/>
      <c r="D304" s="216"/>
      <c r="E304" s="216"/>
      <c r="F304" s="216"/>
      <c r="G304" s="216"/>
      <c r="H304" s="216"/>
      <c r="I304" s="216"/>
      <c r="J304" s="216"/>
      <c r="K304" s="216"/>
      <c r="L304" s="216"/>
      <c r="M304" s="216"/>
      <c r="N304" s="216"/>
      <c r="O304" s="216"/>
    </row>
    <row r="305" spans="1:19" ht="15.75" x14ac:dyDescent="0.25">
      <c r="B305" s="201"/>
      <c r="C305" s="208" t="s">
        <v>734</v>
      </c>
      <c r="D305" s="1176" t="str">
        <f>Translations!$B$431</f>
        <v>Ethylene oxide / glycols</v>
      </c>
      <c r="E305" s="1176"/>
      <c r="F305" s="1176"/>
      <c r="G305" s="1176"/>
      <c r="H305" s="1176"/>
      <c r="I305" s="1176"/>
      <c r="J305" s="1176"/>
      <c r="K305" s="1176"/>
      <c r="L305" s="1176"/>
      <c r="M305" s="1176"/>
      <c r="N305" s="1176"/>
      <c r="O305" s="198"/>
      <c r="P305" s="199"/>
    </row>
    <row r="306" spans="1:19" ht="5.0999999999999996" customHeight="1" x14ac:dyDescent="0.2">
      <c r="B306" s="201"/>
      <c r="C306" s="201"/>
      <c r="D306" s="201"/>
      <c r="E306" s="201"/>
      <c r="F306" s="201"/>
      <c r="G306" s="201"/>
      <c r="H306" s="201"/>
      <c r="I306" s="201"/>
      <c r="J306" s="201"/>
      <c r="K306" s="201"/>
      <c r="L306" s="201"/>
      <c r="M306" s="198"/>
      <c r="N306" s="198"/>
      <c r="O306" s="198"/>
      <c r="P306" s="199"/>
    </row>
    <row r="307" spans="1:19" ht="15" x14ac:dyDescent="0.25">
      <c r="B307" s="201"/>
      <c r="C307" s="209"/>
      <c r="D307" s="1177" t="str">
        <f>Translations!$B$522</f>
        <v>Tool for calculating the historical activity levels for ethylene oxide / ethylene glycols sub-installations</v>
      </c>
      <c r="E307" s="1161"/>
      <c r="F307" s="1161"/>
      <c r="G307" s="1161"/>
      <c r="H307" s="1161"/>
      <c r="I307" s="1161"/>
      <c r="J307" s="1161"/>
      <c r="K307" s="1161"/>
      <c r="L307" s="1161"/>
      <c r="M307" s="1161"/>
      <c r="N307" s="1161"/>
      <c r="O307" s="198"/>
      <c r="P307" s="199"/>
    </row>
    <row r="308" spans="1:19" ht="5.0999999999999996" customHeight="1" thickBot="1" x14ac:dyDescent="0.25">
      <c r="B308" s="201"/>
      <c r="C308" s="201"/>
      <c r="D308" s="201"/>
      <c r="E308" s="201"/>
      <c r="F308" s="201"/>
      <c r="G308" s="201"/>
      <c r="H308" s="201"/>
      <c r="I308" s="201"/>
      <c r="J308" s="201"/>
      <c r="K308" s="201"/>
      <c r="L308" s="201"/>
      <c r="M308" s="198"/>
      <c r="N308" s="198"/>
      <c r="O308" s="198"/>
      <c r="P308" s="199"/>
    </row>
    <row r="309" spans="1:19" ht="15.75" thickBot="1" x14ac:dyDescent="0.3">
      <c r="B309" s="201"/>
      <c r="C309" s="201"/>
      <c r="D309" s="211" t="s">
        <v>146</v>
      </c>
      <c r="E309" s="1160" t="str">
        <f>Translations!$B$435</f>
        <v>Relevance of this tool in your installation:</v>
      </c>
      <c r="F309" s="1160"/>
      <c r="G309" s="1160"/>
      <c r="H309" s="1160"/>
      <c r="I309" s="1160"/>
      <c r="J309" s="1160"/>
      <c r="K309" s="1162"/>
      <c r="L309" s="1163" t="str">
        <f>IF(CNTR_ExistSubInstEntries,IF(COUNTIF(CNTR_SubInstListNames,INDEX(EUconst_BMlistNames,Q309))&gt;0,EUConst_Relevant,EUConst_NotRelevant),"")</f>
        <v/>
      </c>
      <c r="M309" s="1164"/>
      <c r="N309" s="1165"/>
      <c r="O309" s="198"/>
      <c r="P309" s="212" t="s">
        <v>720</v>
      </c>
      <c r="Q309" s="213">
        <v>46</v>
      </c>
      <c r="S309" s="389" t="b">
        <f>L309=EUConst_NotRelevant</f>
        <v>0</v>
      </c>
    </row>
    <row r="310" spans="1:19" x14ac:dyDescent="0.2">
      <c r="B310" s="201"/>
      <c r="C310" s="201"/>
      <c r="D310" s="210"/>
      <c r="E310" s="1171" t="str">
        <f>Translations!$B$436</f>
        <v>This message is automatically generated based on your inputs in sheet "C_InstallationDescription", section C.I.</v>
      </c>
      <c r="F310" s="1172"/>
      <c r="G310" s="1172"/>
      <c r="H310" s="1172"/>
      <c r="I310" s="1172"/>
      <c r="J310" s="1172"/>
      <c r="K310" s="1172"/>
      <c r="L310" s="1172"/>
      <c r="M310" s="1172"/>
      <c r="N310" s="1172"/>
      <c r="O310" s="198"/>
      <c r="P310" s="199"/>
    </row>
    <row r="311" spans="1:19" x14ac:dyDescent="0.2">
      <c r="B311" s="201"/>
      <c r="C311" s="201"/>
      <c r="D311" s="201"/>
      <c r="E311" s="1173" t="str">
        <f>IF(L309=EUConst_Relevant,HYPERLINK(Q311,EUconst_MsgBackToSheetF),"")</f>
        <v/>
      </c>
      <c r="F311" s="1174"/>
      <c r="G311" s="1174"/>
      <c r="H311" s="1174"/>
      <c r="I311" s="1174"/>
      <c r="J311" s="1174"/>
      <c r="K311" s="1174"/>
      <c r="L311" s="1174"/>
      <c r="M311" s="1174"/>
      <c r="N311" s="1175"/>
      <c r="O311" s="198"/>
      <c r="P311" s="212" t="s">
        <v>721</v>
      </c>
      <c r="Q311" s="214" t="str">
        <f>IF(ISNUMBER(MATCH(Q309,CNTR_SubInstListBMnumbers,0)),"#JUMP_F"&amp;MATCH(Q309,CNTR_SubInstListBMnumbers,0),"")</f>
        <v/>
      </c>
    </row>
    <row r="312" spans="1:19" ht="5.0999999999999996" customHeight="1" x14ac:dyDescent="0.2">
      <c r="B312" s="201"/>
      <c r="C312" s="201"/>
      <c r="D312" s="201"/>
      <c r="E312" s="201"/>
      <c r="F312" s="201"/>
      <c r="G312" s="201"/>
      <c r="H312" s="201"/>
      <c r="I312" s="201"/>
      <c r="J312" s="201"/>
      <c r="K312" s="201"/>
      <c r="L312" s="201"/>
      <c r="M312" s="198"/>
      <c r="N312" s="198"/>
      <c r="O312" s="198"/>
      <c r="P312" s="199"/>
    </row>
    <row r="313" spans="1:19" x14ac:dyDescent="0.2">
      <c r="B313" s="201"/>
      <c r="C313" s="201"/>
      <c r="D313" s="211" t="s">
        <v>147</v>
      </c>
      <c r="E313" s="1160" t="str">
        <f>Translations!$B$523</f>
        <v>Production data of Ethylene oxide and glycols:</v>
      </c>
      <c r="F313" s="1161"/>
      <c r="G313" s="1161"/>
      <c r="H313" s="1161"/>
      <c r="I313" s="1161"/>
      <c r="J313" s="1161"/>
      <c r="K313" s="1161"/>
      <c r="L313" s="1161"/>
      <c r="M313" s="1161"/>
      <c r="N313" s="1161"/>
      <c r="O313" s="198"/>
      <c r="P313" s="199"/>
    </row>
    <row r="314" spans="1:19" s="294" customFormat="1" ht="12.75" customHeight="1" x14ac:dyDescent="0.2">
      <c r="A314" s="185"/>
      <c r="B314" s="40"/>
      <c r="C314" s="40"/>
      <c r="D314" s="263"/>
      <c r="E314" s="920" t="str">
        <f>Translations!$B$438</f>
        <v>Please select below the data source used for the quantities of the supplemental feed pursuant to section 4.4 of Annex VII of the FAR.</v>
      </c>
      <c r="F314" s="921"/>
      <c r="G314" s="921"/>
      <c r="H314" s="921"/>
      <c r="I314" s="921"/>
      <c r="J314" s="921"/>
      <c r="K314" s="921"/>
      <c r="L314" s="921"/>
      <c r="M314" s="921"/>
      <c r="N314" s="921"/>
      <c r="O314" s="40"/>
      <c r="P314" s="295"/>
      <c r="Q314" s="295"/>
      <c r="R314" s="295"/>
      <c r="S314" s="295"/>
    </row>
    <row r="315" spans="1:19" s="294" customFormat="1" ht="25.5" customHeight="1" x14ac:dyDescent="0.2">
      <c r="A315" s="185"/>
      <c r="B315" s="40"/>
      <c r="C315" s="40"/>
      <c r="D315" s="263"/>
      <c r="E315"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15" s="921"/>
      <c r="G315" s="921"/>
      <c r="H315" s="921"/>
      <c r="I315" s="921"/>
      <c r="J315" s="921"/>
      <c r="K315" s="921"/>
      <c r="L315" s="921"/>
      <c r="M315" s="921"/>
      <c r="N315" s="921"/>
      <c r="O315" s="40"/>
      <c r="P315" s="295"/>
      <c r="Q315" s="295"/>
      <c r="R315" s="295"/>
      <c r="S315" s="295"/>
    </row>
    <row r="316" spans="1:19" s="229" customFormat="1" ht="25.5" customHeight="1" x14ac:dyDescent="0.25">
      <c r="A316" s="224"/>
      <c r="B316" s="225"/>
      <c r="C316" s="225"/>
      <c r="D316" s="231"/>
      <c r="E316" s="232"/>
      <c r="F316" s="225"/>
      <c r="G316" s="233"/>
      <c r="H316" s="234" t="s">
        <v>735</v>
      </c>
      <c r="I316" s="968" t="str">
        <f>Translations!$B$254</f>
        <v>Data source</v>
      </c>
      <c r="J316" s="968"/>
      <c r="K316" s="968" t="str">
        <f>Translations!$B$255</f>
        <v>Other data source (if applicable)</v>
      </c>
      <c r="L316" s="968"/>
      <c r="M316" s="968" t="str">
        <f>Translations!$B$255</f>
        <v>Other data source (if applicable)</v>
      </c>
      <c r="N316" s="968"/>
      <c r="O316" s="225"/>
      <c r="P316" s="224"/>
      <c r="Q316" s="224"/>
      <c r="R316" s="224"/>
      <c r="S316" s="224"/>
    </row>
    <row r="317" spans="1:19" ht="12.75" customHeight="1" x14ac:dyDescent="0.25">
      <c r="B317" s="216"/>
      <c r="C317" s="216"/>
      <c r="D317" s="216"/>
      <c r="E317" s="1167" t="str">
        <f>Translations!$B$524</f>
        <v>Ethylene oxide</v>
      </c>
      <c r="F317" s="1167"/>
      <c r="G317" s="1168"/>
      <c r="H317" s="230">
        <v>1</v>
      </c>
      <c r="I317" s="977"/>
      <c r="J317" s="978"/>
      <c r="K317" s="979"/>
      <c r="L317" s="980"/>
      <c r="M317" s="979"/>
      <c r="N317" s="981"/>
      <c r="O317" s="216"/>
    </row>
    <row r="318" spans="1:19" ht="12.75" customHeight="1" x14ac:dyDescent="0.25">
      <c r="B318" s="216"/>
      <c r="C318" s="216"/>
      <c r="D318" s="216"/>
      <c r="E318" s="1167" t="str">
        <f>Translations!$B$525</f>
        <v>Monoethylene glycol</v>
      </c>
      <c r="F318" s="1167"/>
      <c r="G318" s="1168"/>
      <c r="H318" s="230">
        <v>0.71</v>
      </c>
      <c r="I318" s="977"/>
      <c r="J318" s="978"/>
      <c r="K318" s="979"/>
      <c r="L318" s="980"/>
      <c r="M318" s="979"/>
      <c r="N318" s="981"/>
      <c r="O318" s="216"/>
    </row>
    <row r="319" spans="1:19" ht="12.75" customHeight="1" x14ac:dyDescent="0.25">
      <c r="B319" s="216"/>
      <c r="C319" s="216"/>
      <c r="D319" s="216"/>
      <c r="E319" s="1167" t="str">
        <f>Translations!$B$526</f>
        <v>Diethylene glycol</v>
      </c>
      <c r="F319" s="1167"/>
      <c r="G319" s="1168"/>
      <c r="H319" s="230">
        <v>0.83</v>
      </c>
      <c r="I319" s="977"/>
      <c r="J319" s="978"/>
      <c r="K319" s="979"/>
      <c r="L319" s="980"/>
      <c r="M319" s="979"/>
      <c r="N319" s="981"/>
      <c r="O319" s="216"/>
    </row>
    <row r="320" spans="1:19" ht="12.75" customHeight="1" x14ac:dyDescent="0.25">
      <c r="B320" s="216"/>
      <c r="C320" s="216"/>
      <c r="D320" s="216"/>
      <c r="E320" s="1167" t="str">
        <f>Translations!$B$527</f>
        <v>Triethylene glycol</v>
      </c>
      <c r="F320" s="1167"/>
      <c r="G320" s="1168"/>
      <c r="H320" s="230">
        <v>0.88</v>
      </c>
      <c r="I320" s="977"/>
      <c r="J320" s="978"/>
      <c r="K320" s="979"/>
      <c r="L320" s="980"/>
      <c r="M320" s="979"/>
      <c r="N320" s="981"/>
      <c r="O320" s="216"/>
    </row>
    <row r="321" spans="1:19" ht="5.0999999999999996" customHeight="1" x14ac:dyDescent="0.2">
      <c r="B321" s="201"/>
      <c r="C321" s="201"/>
      <c r="D321" s="201"/>
      <c r="E321" s="201"/>
      <c r="F321" s="201"/>
      <c r="G321" s="201"/>
      <c r="H321" s="201"/>
      <c r="I321" s="201"/>
      <c r="J321" s="201"/>
      <c r="K321" s="201"/>
      <c r="L321" s="201"/>
      <c r="M321" s="198"/>
      <c r="N321" s="198"/>
      <c r="O321" s="198"/>
      <c r="P321" s="199"/>
    </row>
    <row r="322" spans="1:19" s="294" customFormat="1" ht="12.75" customHeight="1" x14ac:dyDescent="0.2">
      <c r="A322" s="185"/>
      <c r="B322" s="40"/>
      <c r="C322" s="40"/>
      <c r="D322" s="211" t="s">
        <v>148</v>
      </c>
      <c r="E322" s="1160" t="str">
        <f>Translations!$B$504</f>
        <v>Further description</v>
      </c>
      <c r="F322" s="1161"/>
      <c r="G322" s="1161"/>
      <c r="H322" s="1161"/>
      <c r="I322" s="1161"/>
      <c r="J322" s="1161"/>
      <c r="K322" s="1161"/>
      <c r="L322" s="1161"/>
      <c r="M322" s="1161"/>
      <c r="N322" s="1161"/>
      <c r="O322" s="40"/>
      <c r="P322" s="295"/>
      <c r="Q322" s="295"/>
      <c r="R322" s="295"/>
      <c r="S322" s="295"/>
    </row>
    <row r="323" spans="1:19" s="294" customFormat="1" ht="5.0999999999999996" customHeight="1" x14ac:dyDescent="0.2">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2">
      <c r="A324" s="185"/>
      <c r="B324" s="40"/>
      <c r="C324" s="40"/>
      <c r="D324" s="442"/>
      <c r="E324" s="1159" t="str">
        <f>IF(L309=EUConst_Relevant,HYPERLINK("#" &amp; Q324,EUConst_MsgDescription),"")</f>
        <v/>
      </c>
      <c r="F324" s="1159"/>
      <c r="G324" s="1159"/>
      <c r="H324" s="1159"/>
      <c r="I324" s="1159"/>
      <c r="J324" s="1159"/>
      <c r="K324" s="1159"/>
      <c r="L324" s="1159"/>
      <c r="M324" s="1159"/>
      <c r="N324" s="1159"/>
      <c r="P324" s="26" t="s">
        <v>481</v>
      </c>
      <c r="Q324" s="477" t="str">
        <f>"#"&amp;ADDRESS(ROW($C$10),COLUMN($C$10))</f>
        <v>#$C$10</v>
      </c>
      <c r="R324" s="295"/>
      <c r="S324" s="295"/>
    </row>
    <row r="325" spans="1:19" s="294" customFormat="1" ht="5.0999999999999996" customHeight="1" x14ac:dyDescent="0.2">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2">
      <c r="A326" s="185"/>
      <c r="B326" s="40"/>
      <c r="C326" s="40"/>
      <c r="D326" s="28"/>
      <c r="E326" s="1052"/>
      <c r="F326" s="1053"/>
      <c r="G326" s="1053"/>
      <c r="H326" s="1053"/>
      <c r="I326" s="1053"/>
      <c r="J326" s="1053"/>
      <c r="K326" s="1053"/>
      <c r="L326" s="1053"/>
      <c r="M326" s="1053"/>
      <c r="N326" s="1054"/>
      <c r="O326" s="40"/>
      <c r="P326" s="295"/>
      <c r="Q326" s="295"/>
      <c r="R326" s="295"/>
      <c r="S326" s="295"/>
    </row>
    <row r="327" spans="1:19" s="294" customFormat="1" ht="5.0999999999999996" customHeight="1" x14ac:dyDescent="0.2">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2">
      <c r="A328" s="185"/>
      <c r="B328" s="40"/>
      <c r="C328" s="40"/>
      <c r="D328" s="263"/>
      <c r="E328" s="137"/>
      <c r="F328" s="998" t="str">
        <f>Translations!$B$210</f>
        <v>Reference to external files, if relevant</v>
      </c>
      <c r="G328" s="998"/>
      <c r="H328" s="998"/>
      <c r="I328" s="998"/>
      <c r="J328" s="998"/>
      <c r="K328" s="934"/>
      <c r="L328" s="934"/>
      <c r="M328" s="934"/>
      <c r="N328" s="934"/>
      <c r="O328" s="40"/>
      <c r="P328" s="295"/>
      <c r="Q328" s="295"/>
      <c r="R328" s="295"/>
      <c r="S328" s="295"/>
    </row>
    <row r="329" spans="1:19" s="294" customFormat="1" ht="5.0999999999999996" customHeight="1" thickBot="1" x14ac:dyDescent="0.25">
      <c r="A329" s="185"/>
      <c r="B329" s="40"/>
      <c r="C329" s="40"/>
      <c r="D329" s="263"/>
      <c r="E329" s="40"/>
      <c r="F329" s="40"/>
      <c r="G329" s="40"/>
      <c r="H329" s="40"/>
      <c r="I329" s="40"/>
      <c r="J329" s="40"/>
      <c r="K329" s="40"/>
      <c r="L329" s="40"/>
      <c r="M329" s="40"/>
      <c r="N329" s="40"/>
      <c r="O329" s="40"/>
      <c r="P329" s="301"/>
      <c r="Q329" s="295"/>
      <c r="R329" s="295"/>
      <c r="S329" s="295"/>
    </row>
    <row r="330" spans="1:19" s="294" customFormat="1" ht="12.75" customHeight="1" x14ac:dyDescent="0.2">
      <c r="A330" s="185"/>
      <c r="B330" s="40"/>
      <c r="C330" s="40"/>
      <c r="D330" s="211" t="s">
        <v>149</v>
      </c>
      <c r="E330" s="1058" t="str">
        <f>Translations!$B$258</f>
        <v>The hierarchical order has been followed?</v>
      </c>
      <c r="F330" s="1058"/>
      <c r="G330" s="1058"/>
      <c r="H330" s="1166"/>
      <c r="I330" s="312"/>
      <c r="J330" s="308" t="str">
        <f>Translations!$B$259</f>
        <v xml:space="preserve"> If not, why?</v>
      </c>
      <c r="K330" s="977"/>
      <c r="L330" s="978"/>
      <c r="M330" s="978"/>
      <c r="N330" s="984"/>
      <c r="O330" s="40"/>
      <c r="P330" s="301"/>
      <c r="Q330" s="295"/>
      <c r="R330" s="295"/>
      <c r="S330" s="302" t="b">
        <f>AND(I330&lt;&gt;"",I330=FALSE)</f>
        <v>0</v>
      </c>
    </row>
    <row r="331" spans="1:19" s="294" customFormat="1" ht="5.0999999999999996" customHeight="1" x14ac:dyDescent="0.2">
      <c r="A331" s="185"/>
      <c r="B331" s="40"/>
      <c r="C331" s="40"/>
      <c r="D331" s="40"/>
      <c r="E331" s="387"/>
      <c r="F331" s="387"/>
      <c r="G331" s="387"/>
      <c r="H331" s="387"/>
      <c r="I331" s="387"/>
      <c r="J331" s="387"/>
      <c r="K331" s="387"/>
      <c r="L331" s="387"/>
      <c r="M331" s="387"/>
      <c r="N331" s="387"/>
      <c r="O331" s="40"/>
      <c r="P331" s="301"/>
      <c r="Q331" s="295"/>
      <c r="R331" s="295"/>
      <c r="S331" s="304"/>
    </row>
    <row r="332" spans="1:19" s="294" customFormat="1" ht="12.75" customHeight="1" x14ac:dyDescent="0.2">
      <c r="A332" s="185"/>
      <c r="B332" s="40"/>
      <c r="C332" s="40"/>
      <c r="D332" s="14"/>
      <c r="E332" s="14"/>
      <c r="F332" s="993" t="str">
        <f>Translations!$B$264</f>
        <v>Further details on any deviation from the hierarchy</v>
      </c>
      <c r="G332" s="993"/>
      <c r="H332" s="993"/>
      <c r="I332" s="993"/>
      <c r="J332" s="993"/>
      <c r="K332" s="993"/>
      <c r="L332" s="993"/>
      <c r="M332" s="993"/>
      <c r="N332" s="993"/>
      <c r="O332" s="40"/>
      <c r="P332" s="301"/>
      <c r="Q332" s="295"/>
      <c r="R332" s="295"/>
      <c r="S332" s="304"/>
    </row>
    <row r="333" spans="1:19" s="294" customFormat="1" ht="25.5" customHeight="1" thickBot="1" x14ac:dyDescent="0.25">
      <c r="A333" s="185"/>
      <c r="B333" s="40"/>
      <c r="C333" s="40"/>
      <c r="D333" s="14"/>
      <c r="E333" s="14"/>
      <c r="F333" s="1073"/>
      <c r="G333" s="1074"/>
      <c r="H333" s="1074"/>
      <c r="I333" s="1074"/>
      <c r="J333" s="1074"/>
      <c r="K333" s="1074"/>
      <c r="L333" s="1074"/>
      <c r="M333" s="1074"/>
      <c r="N333" s="1075"/>
      <c r="O333" s="40"/>
      <c r="P333" s="301"/>
      <c r="Q333" s="295"/>
      <c r="R333" s="295"/>
      <c r="S333" s="326" t="b">
        <f>S330</f>
        <v>0</v>
      </c>
    </row>
    <row r="334" spans="1:19" ht="5.0999999999999996" customHeight="1" x14ac:dyDescent="0.2">
      <c r="B334" s="201"/>
      <c r="C334" s="201"/>
      <c r="D334" s="201"/>
      <c r="E334" s="201"/>
      <c r="F334" s="201"/>
      <c r="G334" s="201"/>
      <c r="H334" s="201"/>
      <c r="I334" s="201"/>
      <c r="J334" s="201"/>
      <c r="K334" s="201"/>
      <c r="L334" s="201"/>
      <c r="M334" s="198"/>
      <c r="N334" s="198"/>
      <c r="O334" s="198"/>
      <c r="P334" s="199"/>
    </row>
    <row r="335" spans="1:19" x14ac:dyDescent="0.2">
      <c r="B335" s="201"/>
      <c r="C335" s="201"/>
      <c r="D335" s="201"/>
      <c r="E335" s="1173" t="str">
        <f>IF(L309=EUConst_Relevant,HYPERLINK(Q335,EUconst_MsgBackToSheetF),"")</f>
        <v/>
      </c>
      <c r="F335" s="1174"/>
      <c r="G335" s="1174"/>
      <c r="H335" s="1174"/>
      <c r="I335" s="1174"/>
      <c r="J335" s="1174"/>
      <c r="K335" s="1174"/>
      <c r="L335" s="1174"/>
      <c r="M335" s="1174"/>
      <c r="N335" s="1175"/>
      <c r="O335" s="198"/>
      <c r="P335" s="212" t="s">
        <v>721</v>
      </c>
      <c r="Q335" s="214" t="str">
        <f>Q311</f>
        <v/>
      </c>
    </row>
    <row r="336" spans="1:19" x14ac:dyDescent="0.25">
      <c r="B336" s="216"/>
      <c r="C336" s="216"/>
      <c r="D336" s="216"/>
      <c r="E336" s="216"/>
      <c r="F336" s="216"/>
      <c r="G336" s="216"/>
      <c r="H336" s="216"/>
      <c r="I336" s="216"/>
      <c r="J336" s="216"/>
      <c r="K336" s="216"/>
      <c r="L336" s="216"/>
      <c r="M336" s="216"/>
      <c r="N336" s="216"/>
      <c r="O336" s="216"/>
    </row>
    <row r="337" spans="1:19" ht="15.75" x14ac:dyDescent="0.25">
      <c r="B337" s="201"/>
      <c r="C337" s="208" t="s">
        <v>736</v>
      </c>
      <c r="D337" s="1176" t="str">
        <f>Translations!$B$432</f>
        <v>Vinyl chloride monomer (VCM)</v>
      </c>
      <c r="E337" s="1176"/>
      <c r="F337" s="1176"/>
      <c r="G337" s="1176"/>
      <c r="H337" s="1176"/>
      <c r="I337" s="1176"/>
      <c r="J337" s="1176"/>
      <c r="K337" s="1176"/>
      <c r="L337" s="1176"/>
      <c r="M337" s="1176"/>
      <c r="N337" s="1176"/>
      <c r="O337" s="198"/>
      <c r="P337" s="199"/>
    </row>
    <row r="338" spans="1:19" ht="5.0999999999999996" customHeight="1" x14ac:dyDescent="0.2">
      <c r="B338" s="201"/>
      <c r="C338" s="201"/>
      <c r="D338" s="201"/>
      <c r="E338" s="201"/>
      <c r="F338" s="201"/>
      <c r="G338" s="201"/>
      <c r="H338" s="201"/>
      <c r="I338" s="201"/>
      <c r="J338" s="201"/>
      <c r="K338" s="201"/>
      <c r="L338" s="201"/>
      <c r="M338" s="198"/>
      <c r="N338" s="198"/>
      <c r="O338" s="198"/>
      <c r="P338" s="199"/>
    </row>
    <row r="339" spans="1:19" ht="15" x14ac:dyDescent="0.25">
      <c r="B339" s="201"/>
      <c r="C339" s="209"/>
      <c r="D339" s="1177" t="str">
        <f>Translations!$B$528</f>
        <v>Vinyl chloride monomer tool: Preliminary allocation (Article 31 of the FAR)</v>
      </c>
      <c r="E339" s="1161"/>
      <c r="F339" s="1161"/>
      <c r="G339" s="1161"/>
      <c r="H339" s="1161"/>
      <c r="I339" s="1161"/>
      <c r="J339" s="1161"/>
      <c r="K339" s="1161"/>
      <c r="L339" s="1161"/>
      <c r="M339" s="1161"/>
      <c r="N339" s="1161"/>
      <c r="O339" s="198"/>
      <c r="P339" s="199"/>
    </row>
    <row r="340" spans="1:19" ht="5.0999999999999996" customHeight="1" thickBot="1" x14ac:dyDescent="0.25">
      <c r="B340" s="201"/>
      <c r="C340" s="201"/>
      <c r="D340" s="201"/>
      <c r="E340" s="201"/>
      <c r="F340" s="201"/>
      <c r="G340" s="201"/>
      <c r="H340" s="201"/>
      <c r="I340" s="201"/>
      <c r="J340" s="201"/>
      <c r="K340" s="201"/>
      <c r="L340" s="201"/>
      <c r="M340" s="198"/>
      <c r="N340" s="198"/>
      <c r="O340" s="198"/>
      <c r="P340" s="199"/>
    </row>
    <row r="341" spans="1:19" ht="15.75" thickBot="1" x14ac:dyDescent="0.3">
      <c r="B341" s="201"/>
      <c r="C341" s="201"/>
      <c r="D341" s="211" t="s">
        <v>146</v>
      </c>
      <c r="E341" s="1160" t="str">
        <f>Translations!$B$435</f>
        <v>Relevance of this tool in your installation:</v>
      </c>
      <c r="F341" s="1160"/>
      <c r="G341" s="1160"/>
      <c r="H341" s="1160"/>
      <c r="I341" s="1160"/>
      <c r="J341" s="1160"/>
      <c r="K341" s="1162"/>
      <c r="L341" s="1163" t="str">
        <f>IF(CNTR_ExistSubInstEntries,IF(COUNTIF(CNTR_SubInstListNames,INDEX(EUconst_BMlistNames,Q341))&gt;0,EUConst_Relevant,EUConst_NotRelevant),"")</f>
        <v/>
      </c>
      <c r="M341" s="1164"/>
      <c r="N341" s="1165"/>
      <c r="O341" s="198"/>
      <c r="P341" s="212" t="s">
        <v>720</v>
      </c>
      <c r="Q341" s="213">
        <v>47</v>
      </c>
      <c r="S341" s="389" t="b">
        <f>L341=EUConst_NotRelevant</f>
        <v>0</v>
      </c>
    </row>
    <row r="342" spans="1:19" x14ac:dyDescent="0.2">
      <c r="B342" s="201"/>
      <c r="C342" s="201"/>
      <c r="D342" s="210"/>
      <c r="E342" s="1171" t="str">
        <f>Translations!$B$436</f>
        <v>This message is automatically generated based on your inputs in sheet "C_InstallationDescription", section C.I.</v>
      </c>
      <c r="F342" s="1172"/>
      <c r="G342" s="1172"/>
      <c r="H342" s="1172"/>
      <c r="I342" s="1172"/>
      <c r="J342" s="1172"/>
      <c r="K342" s="1172"/>
      <c r="L342" s="1172"/>
      <c r="M342" s="1172"/>
      <c r="N342" s="1172"/>
      <c r="O342" s="198"/>
      <c r="P342" s="199"/>
    </row>
    <row r="343" spans="1:19" x14ac:dyDescent="0.2">
      <c r="B343" s="201"/>
      <c r="C343" s="201"/>
      <c r="D343" s="201"/>
      <c r="E343" s="1173" t="str">
        <f>IF(L341=EUConst_Relevant,HYPERLINK(Q343,EUconst_MsgBackToSheetF),"")</f>
        <v/>
      </c>
      <c r="F343" s="1174"/>
      <c r="G343" s="1174"/>
      <c r="H343" s="1174"/>
      <c r="I343" s="1174"/>
      <c r="J343" s="1174"/>
      <c r="K343" s="1174"/>
      <c r="L343" s="1174"/>
      <c r="M343" s="1174"/>
      <c r="N343" s="1175"/>
      <c r="O343" s="198"/>
      <c r="P343" s="212" t="s">
        <v>721</v>
      </c>
      <c r="Q343" s="214" t="str">
        <f>IF(ISNUMBER(MATCH(Q341,CNTR_SubInstListBMnumbers,0)),"#JUMP_F"&amp;MATCH(Q341,CNTR_SubInstListBMnumbers,0),"")</f>
        <v/>
      </c>
    </row>
    <row r="344" spans="1:19" ht="5.0999999999999996" customHeight="1" x14ac:dyDescent="0.2">
      <c r="B344" s="201"/>
      <c r="C344" s="201"/>
      <c r="D344" s="201"/>
      <c r="E344" s="201"/>
      <c r="F344" s="201"/>
      <c r="G344" s="201"/>
      <c r="H344" s="201"/>
      <c r="I344" s="201"/>
      <c r="J344" s="201"/>
      <c r="K344" s="201"/>
      <c r="L344" s="201"/>
      <c r="M344" s="198"/>
      <c r="N344" s="198"/>
      <c r="O344" s="198"/>
      <c r="P344" s="199"/>
    </row>
    <row r="345" spans="1:19" x14ac:dyDescent="0.25">
      <c r="B345" s="216"/>
      <c r="C345" s="216"/>
      <c r="D345" s="211" t="s">
        <v>147</v>
      </c>
      <c r="E345" s="1160" t="str">
        <f>Translations!$B$529</f>
        <v>Heat consumption from H2 combustion</v>
      </c>
      <c r="F345" s="1161"/>
      <c r="G345" s="1161"/>
      <c r="H345" s="1161"/>
      <c r="I345" s="1161"/>
      <c r="J345" s="1161"/>
      <c r="K345" s="1161"/>
      <c r="L345" s="1161"/>
      <c r="M345" s="1161"/>
      <c r="N345" s="1161"/>
      <c r="O345" s="216"/>
    </row>
    <row r="346" spans="1:19" s="294" customFormat="1" ht="12.75" customHeight="1" x14ac:dyDescent="0.2">
      <c r="A346" s="185"/>
      <c r="B346" s="40"/>
      <c r="C346" s="40"/>
      <c r="D346" s="263"/>
      <c r="E346" s="920" t="str">
        <f>Translations!$B$288</f>
        <v>Please select below the data source used for the energy flows pursuant to section 4.5 of Annex VII of the FAR.</v>
      </c>
      <c r="F346" s="921"/>
      <c r="G346" s="921"/>
      <c r="H346" s="921"/>
      <c r="I346" s="921"/>
      <c r="J346" s="921"/>
      <c r="K346" s="921"/>
      <c r="L346" s="921"/>
      <c r="M346" s="921"/>
      <c r="N346" s="921"/>
      <c r="O346" s="40"/>
      <c r="P346" s="295"/>
      <c r="Q346" s="295"/>
      <c r="R346" s="295"/>
      <c r="S346" s="295"/>
    </row>
    <row r="347" spans="1:19" s="294" customFormat="1" ht="25.5" customHeight="1" x14ac:dyDescent="0.2">
      <c r="A347" s="185"/>
      <c r="B347" s="40"/>
      <c r="C347" s="40"/>
      <c r="D347" s="263"/>
      <c r="E347" s="920" t="str">
        <f>Translations!$B$253</f>
        <v>As more than one of the data sources might be involved, the template provides for up to three sources. If even further sources are involved, please select the three main sources and describe further details in the description of the methodology below.</v>
      </c>
      <c r="F347" s="921"/>
      <c r="G347" s="921"/>
      <c r="H347" s="921"/>
      <c r="I347" s="921"/>
      <c r="J347" s="921"/>
      <c r="K347" s="921"/>
      <c r="L347" s="921"/>
      <c r="M347" s="921"/>
      <c r="N347" s="921"/>
      <c r="O347" s="40"/>
      <c r="P347" s="295"/>
      <c r="Q347" s="295"/>
      <c r="R347" s="295"/>
      <c r="S347" s="295"/>
    </row>
    <row r="348" spans="1:19" s="294" customFormat="1" ht="25.5" customHeight="1" x14ac:dyDescent="0.2">
      <c r="A348" s="185"/>
      <c r="B348" s="40"/>
      <c r="C348" s="40"/>
      <c r="D348" s="40"/>
      <c r="E348" s="40"/>
      <c r="F348" s="40"/>
      <c r="G348" s="40"/>
      <c r="H348" s="40"/>
      <c r="I348" s="968" t="str">
        <f>Translations!$B$254</f>
        <v>Data source</v>
      </c>
      <c r="J348" s="968"/>
      <c r="K348" s="968" t="str">
        <f>Translations!$B$255</f>
        <v>Other data source (if applicable)</v>
      </c>
      <c r="L348" s="968"/>
      <c r="M348" s="968" t="str">
        <f>Translations!$B$255</f>
        <v>Other data source (if applicable)</v>
      </c>
      <c r="N348" s="968"/>
      <c r="O348" s="40"/>
      <c r="P348" s="301"/>
      <c r="Q348" s="295"/>
      <c r="R348" s="295"/>
      <c r="S348" s="295"/>
    </row>
    <row r="349" spans="1:19" s="294" customFormat="1" ht="12.75" customHeight="1" x14ac:dyDescent="0.2">
      <c r="A349" s="185"/>
      <c r="B349" s="40"/>
      <c r="C349" s="40"/>
      <c r="D349" s="263"/>
      <c r="E349" s="137"/>
      <c r="F349" s="975" t="str">
        <f>Translations!$B$530</f>
        <v>Quantification of heat from H2</v>
      </c>
      <c r="G349" s="975"/>
      <c r="H349" s="976"/>
      <c r="I349" s="977"/>
      <c r="J349" s="978"/>
      <c r="K349" s="979"/>
      <c r="L349" s="980"/>
      <c r="M349" s="979"/>
      <c r="N349" s="981"/>
      <c r="O349" s="40"/>
      <c r="P349" s="295"/>
      <c r="Q349" s="295"/>
      <c r="R349" s="295"/>
      <c r="S349" s="295"/>
    </row>
    <row r="350" spans="1:19" ht="5.0999999999999996" customHeight="1" x14ac:dyDescent="0.2">
      <c r="B350" s="201"/>
      <c r="C350" s="201"/>
      <c r="D350" s="201"/>
      <c r="E350" s="201"/>
      <c r="F350" s="201"/>
      <c r="G350" s="201"/>
      <c r="H350" s="201"/>
      <c r="I350" s="201"/>
      <c r="J350" s="201"/>
      <c r="K350" s="201"/>
      <c r="L350" s="201"/>
      <c r="M350" s="198"/>
      <c r="N350" s="198"/>
      <c r="O350" s="198"/>
      <c r="P350" s="199"/>
    </row>
    <row r="351" spans="1:19" s="294" customFormat="1" ht="12.75" customHeight="1" x14ac:dyDescent="0.2">
      <c r="A351" s="185"/>
      <c r="B351" s="40"/>
      <c r="C351" s="40"/>
      <c r="D351" s="211" t="s">
        <v>148</v>
      </c>
      <c r="E351" s="1160" t="str">
        <f>Translations!$B$504</f>
        <v>Further description</v>
      </c>
      <c r="F351" s="1161"/>
      <c r="G351" s="1161"/>
      <c r="H351" s="1161"/>
      <c r="I351" s="1161"/>
      <c r="J351" s="1161"/>
      <c r="K351" s="1161"/>
      <c r="L351" s="1161"/>
      <c r="M351" s="1161"/>
      <c r="N351" s="1161"/>
      <c r="O351" s="40"/>
      <c r="P351" s="295"/>
      <c r="Q351" s="295"/>
      <c r="R351" s="295"/>
      <c r="S351" s="295"/>
    </row>
    <row r="352" spans="1:19" s="294" customFormat="1" ht="5.0999999999999996" customHeight="1" x14ac:dyDescent="0.2">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2">
      <c r="A353" s="185"/>
      <c r="B353" s="40"/>
      <c r="C353" s="40"/>
      <c r="D353" s="442"/>
      <c r="E353" s="1159" t="str">
        <f>IF(L341=EUConst_Relevant,HYPERLINK("#" &amp; Q353,EUConst_MsgDescription),"")</f>
        <v/>
      </c>
      <c r="F353" s="1159"/>
      <c r="G353" s="1159"/>
      <c r="H353" s="1159"/>
      <c r="I353" s="1159"/>
      <c r="J353" s="1159"/>
      <c r="K353" s="1159"/>
      <c r="L353" s="1159"/>
      <c r="M353" s="1159"/>
      <c r="N353" s="1159"/>
      <c r="P353" s="26" t="s">
        <v>481</v>
      </c>
      <c r="Q353" s="477" t="str">
        <f>"#"&amp;ADDRESS(ROW($C$10),COLUMN($C$10))</f>
        <v>#$C$10</v>
      </c>
      <c r="R353" s="295"/>
      <c r="S353" s="295"/>
    </row>
    <row r="354" spans="1:19" s="294" customFormat="1" ht="5.0999999999999996" customHeight="1" x14ac:dyDescent="0.2">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2">
      <c r="A355" s="185"/>
      <c r="B355" s="40"/>
      <c r="C355" s="40"/>
      <c r="D355" s="28"/>
      <c r="E355" s="1052"/>
      <c r="F355" s="1053"/>
      <c r="G355" s="1053"/>
      <c r="H355" s="1053"/>
      <c r="I355" s="1053"/>
      <c r="J355" s="1053"/>
      <c r="K355" s="1053"/>
      <c r="L355" s="1053"/>
      <c r="M355" s="1053"/>
      <c r="N355" s="1054"/>
      <c r="O355" s="40"/>
      <c r="P355" s="295"/>
      <c r="Q355" s="295"/>
      <c r="R355" s="295"/>
      <c r="S355" s="295"/>
    </row>
    <row r="356" spans="1:19" s="294" customFormat="1" ht="5.0999999999999996" customHeight="1" x14ac:dyDescent="0.2">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2">
      <c r="A357" s="185"/>
      <c r="B357" s="40"/>
      <c r="C357" s="40"/>
      <c r="D357" s="263"/>
      <c r="E357" s="137"/>
      <c r="F357" s="998" t="str">
        <f>Translations!$B$210</f>
        <v>Reference to external files, if relevant</v>
      </c>
      <c r="G357" s="998"/>
      <c r="H357" s="998"/>
      <c r="I357" s="998"/>
      <c r="J357" s="998"/>
      <c r="K357" s="934"/>
      <c r="L357" s="934"/>
      <c r="M357" s="934"/>
      <c r="N357" s="934"/>
      <c r="O357" s="40"/>
      <c r="P357" s="295"/>
      <c r="Q357" s="295"/>
      <c r="R357" s="295"/>
      <c r="S357" s="295"/>
    </row>
    <row r="358" spans="1:19" s="294" customFormat="1" ht="5.0999999999999996" customHeight="1" thickBot="1" x14ac:dyDescent="0.25">
      <c r="A358" s="185"/>
      <c r="B358" s="40"/>
      <c r="C358" s="40"/>
      <c r="D358" s="263"/>
      <c r="E358" s="40"/>
      <c r="F358" s="40"/>
      <c r="G358" s="40"/>
      <c r="H358" s="40"/>
      <c r="I358" s="40"/>
      <c r="J358" s="40"/>
      <c r="K358" s="40"/>
      <c r="L358" s="40"/>
      <c r="M358" s="40"/>
      <c r="N358" s="40"/>
      <c r="O358" s="40"/>
      <c r="P358" s="301"/>
      <c r="Q358" s="295"/>
      <c r="R358" s="295"/>
      <c r="S358" s="295"/>
    </row>
    <row r="359" spans="1:19" s="294" customFormat="1" ht="12.75" customHeight="1" x14ac:dyDescent="0.2">
      <c r="A359" s="185"/>
      <c r="B359" s="40"/>
      <c r="C359" s="40"/>
      <c r="D359" s="211" t="s">
        <v>149</v>
      </c>
      <c r="E359" s="1058" t="str">
        <f>Translations!$B$258</f>
        <v>The hierarchical order has been followed?</v>
      </c>
      <c r="F359" s="1058"/>
      <c r="G359" s="1058"/>
      <c r="H359" s="1166"/>
      <c r="I359" s="312"/>
      <c r="J359" s="308" t="str">
        <f>Translations!$B$259</f>
        <v xml:space="preserve"> If not, why?</v>
      </c>
      <c r="K359" s="977"/>
      <c r="L359" s="978"/>
      <c r="M359" s="978"/>
      <c r="N359" s="984"/>
      <c r="O359" s="40"/>
      <c r="P359" s="301"/>
      <c r="Q359" s="295"/>
      <c r="R359" s="295"/>
      <c r="S359" s="302" t="b">
        <f>AND(I359&lt;&gt;"",I359=FALSE)</f>
        <v>0</v>
      </c>
    </row>
    <row r="360" spans="1:19" s="294" customFormat="1" ht="5.0999999999999996" customHeight="1" x14ac:dyDescent="0.2">
      <c r="A360" s="185"/>
      <c r="B360" s="40"/>
      <c r="C360" s="40"/>
      <c r="D360" s="40"/>
      <c r="E360" s="387"/>
      <c r="F360" s="387"/>
      <c r="G360" s="387"/>
      <c r="H360" s="387"/>
      <c r="I360" s="387"/>
      <c r="J360" s="387"/>
      <c r="K360" s="387"/>
      <c r="L360" s="387"/>
      <c r="M360" s="387"/>
      <c r="N360" s="387"/>
      <c r="O360" s="40"/>
      <c r="P360" s="301"/>
      <c r="Q360" s="295"/>
      <c r="R360" s="295"/>
      <c r="S360" s="304"/>
    </row>
    <row r="361" spans="1:19" s="294" customFormat="1" ht="12.75" customHeight="1" x14ac:dyDescent="0.2">
      <c r="A361" s="185"/>
      <c r="B361" s="40"/>
      <c r="C361" s="40"/>
      <c r="D361" s="14"/>
      <c r="E361" s="14"/>
      <c r="F361" s="993" t="str">
        <f>Translations!$B$264</f>
        <v>Further details on any deviation from the hierarchy</v>
      </c>
      <c r="G361" s="993"/>
      <c r="H361" s="993"/>
      <c r="I361" s="993"/>
      <c r="J361" s="993"/>
      <c r="K361" s="993"/>
      <c r="L361" s="993"/>
      <c r="M361" s="993"/>
      <c r="N361" s="993"/>
      <c r="O361" s="40"/>
      <c r="P361" s="301"/>
      <c r="Q361" s="295"/>
      <c r="R361" s="295"/>
      <c r="S361" s="304"/>
    </row>
    <row r="362" spans="1:19" s="294" customFormat="1" ht="25.5" customHeight="1" thickBot="1" x14ac:dyDescent="0.25">
      <c r="A362" s="185"/>
      <c r="B362" s="40"/>
      <c r="C362" s="40"/>
      <c r="D362" s="14"/>
      <c r="E362" s="14"/>
      <c r="F362" s="1073"/>
      <c r="G362" s="1074"/>
      <c r="H362" s="1074"/>
      <c r="I362" s="1074"/>
      <c r="J362" s="1074"/>
      <c r="K362" s="1074"/>
      <c r="L362" s="1074"/>
      <c r="M362" s="1074"/>
      <c r="N362" s="1075"/>
      <c r="O362" s="40"/>
      <c r="P362" s="301"/>
      <c r="Q362" s="295"/>
      <c r="R362" s="295"/>
      <c r="S362" s="326" t="b">
        <f>S359</f>
        <v>0</v>
      </c>
    </row>
    <row r="363" spans="1:19" ht="5.0999999999999996" customHeight="1" x14ac:dyDescent="0.2">
      <c r="B363" s="201"/>
      <c r="C363" s="201"/>
      <c r="D363" s="201"/>
      <c r="E363" s="201"/>
      <c r="F363" s="201"/>
      <c r="G363" s="201"/>
      <c r="H363" s="201"/>
      <c r="I363" s="201"/>
      <c r="J363" s="201"/>
      <c r="K363" s="201"/>
      <c r="L363" s="201"/>
      <c r="M363" s="198"/>
      <c r="N363" s="198"/>
      <c r="O363" s="198"/>
      <c r="P363" s="199"/>
    </row>
    <row r="364" spans="1:19" x14ac:dyDescent="0.2">
      <c r="B364" s="201"/>
      <c r="C364" s="201"/>
      <c r="D364" s="201"/>
      <c r="E364" s="1173" t="str">
        <f>IF(L341=EUConst_Relevant,HYPERLINK(Q364,EUconst_MsgBackToSheetF),"")</f>
        <v/>
      </c>
      <c r="F364" s="1174"/>
      <c r="G364" s="1174"/>
      <c r="H364" s="1174"/>
      <c r="I364" s="1174"/>
      <c r="J364" s="1174"/>
      <c r="K364" s="1174"/>
      <c r="L364" s="1174"/>
      <c r="M364" s="1174"/>
      <c r="N364" s="1175"/>
      <c r="O364" s="198"/>
      <c r="P364" s="212" t="s">
        <v>721</v>
      </c>
      <c r="Q364" s="214" t="str">
        <f>Q343</f>
        <v/>
      </c>
    </row>
    <row r="365" spans="1:19" x14ac:dyDescent="0.25">
      <c r="B365" s="216"/>
      <c r="C365" s="216"/>
      <c r="D365" s="216"/>
      <c r="E365" s="216"/>
      <c r="F365" s="216"/>
      <c r="G365" s="216"/>
      <c r="H365" s="216"/>
      <c r="I365" s="216"/>
      <c r="J365" s="219"/>
      <c r="K365" s="216"/>
      <c r="L365" s="216"/>
      <c r="M365" s="216"/>
      <c r="N365" s="216"/>
      <c r="O365" s="216"/>
      <c r="S365" s="220"/>
    </row>
    <row r="366" spans="1:19" x14ac:dyDescent="0.25">
      <c r="B366" s="216"/>
      <c r="C366" s="216"/>
      <c r="D366" s="216"/>
      <c r="E366" s="216"/>
      <c r="F366" s="216"/>
      <c r="G366" s="216"/>
      <c r="H366" s="216"/>
      <c r="I366" s="216"/>
      <c r="J366" s="216"/>
      <c r="K366" s="216"/>
      <c r="L366" s="216"/>
      <c r="M366" s="216"/>
      <c r="N366" s="216"/>
      <c r="O366" s="216"/>
    </row>
    <row r="367" spans="1:19" x14ac:dyDescent="0.25">
      <c r="B367" s="216"/>
      <c r="C367" s="216"/>
      <c r="D367" s="216"/>
      <c r="E367" s="216"/>
      <c r="F367" s="216"/>
      <c r="G367" s="216"/>
      <c r="H367" s="216"/>
      <c r="I367" s="216"/>
      <c r="J367" s="216"/>
      <c r="K367" s="216"/>
      <c r="L367" s="216"/>
      <c r="M367" s="216"/>
      <c r="N367" s="216"/>
      <c r="O367" s="216"/>
    </row>
    <row r="368" spans="1:19" x14ac:dyDescent="0.25">
      <c r="B368" s="216"/>
      <c r="C368" s="216"/>
      <c r="D368" s="1179" t="str">
        <f>Translations!$B$75</f>
        <v xml:space="preserve">&lt;&lt;&lt; Click here to proceed to next sheet &gt;&gt;&gt; </v>
      </c>
      <c r="E368" s="1180"/>
      <c r="F368" s="1180"/>
      <c r="G368" s="1180"/>
      <c r="H368" s="1180"/>
      <c r="I368" s="1180"/>
      <c r="J368" s="1180"/>
      <c r="K368" s="1180"/>
      <c r="L368" s="1180"/>
      <c r="M368" s="1180"/>
      <c r="N368" s="1180"/>
      <c r="O368" s="216"/>
    </row>
    <row r="369" spans="1:19" x14ac:dyDescent="0.25">
      <c r="B369" s="216"/>
      <c r="C369" s="216"/>
      <c r="D369" s="216"/>
      <c r="E369" s="216"/>
      <c r="F369" s="216"/>
      <c r="G369" s="216"/>
      <c r="H369" s="216"/>
      <c r="I369" s="216"/>
      <c r="J369" s="216"/>
      <c r="K369" s="216"/>
      <c r="L369" s="216"/>
      <c r="M369" s="216"/>
      <c r="N369" s="216"/>
      <c r="O369" s="216"/>
    </row>
    <row r="370" spans="1:19" hidden="1" x14ac:dyDescent="0.25">
      <c r="A370" s="197" t="s">
        <v>437</v>
      </c>
      <c r="B370" s="197" t="s">
        <v>466</v>
      </c>
      <c r="C370" s="197" t="s">
        <v>466</v>
      </c>
      <c r="D370" s="197" t="s">
        <v>466</v>
      </c>
      <c r="E370" s="197" t="s">
        <v>466</v>
      </c>
      <c r="F370" s="197" t="s">
        <v>466</v>
      </c>
      <c r="G370" s="197"/>
      <c r="H370" s="197" t="s">
        <v>466</v>
      </c>
      <c r="I370" s="197" t="s">
        <v>466</v>
      </c>
      <c r="J370" s="197" t="s">
        <v>466</v>
      </c>
      <c r="K370" s="197" t="s">
        <v>466</v>
      </c>
      <c r="L370" s="197" t="s">
        <v>466</v>
      </c>
      <c r="M370" s="197" t="s">
        <v>466</v>
      </c>
      <c r="N370" s="197" t="s">
        <v>466</v>
      </c>
      <c r="O370" s="197" t="s">
        <v>466</v>
      </c>
      <c r="P370" s="197" t="s">
        <v>466</v>
      </c>
      <c r="Q370" s="197" t="s">
        <v>466</v>
      </c>
      <c r="R370" s="197" t="s">
        <v>466</v>
      </c>
      <c r="S370" s="197" t="s">
        <v>466</v>
      </c>
    </row>
    <row r="371" spans="1:19" hidden="1" x14ac:dyDescent="0.25">
      <c r="A371" s="197" t="s">
        <v>437</v>
      </c>
      <c r="B371" s="200"/>
      <c r="C371" s="200"/>
      <c r="D371" s="200"/>
      <c r="E371" s="200"/>
      <c r="F371" s="200"/>
      <c r="G371" s="200"/>
      <c r="H371" s="200"/>
      <c r="I371" s="200"/>
      <c r="J371" s="200"/>
      <c r="K371" s="200"/>
      <c r="L371" s="200"/>
      <c r="M371" s="200"/>
      <c r="N371" s="200"/>
      <c r="O371" s="200"/>
    </row>
    <row r="372" spans="1:19" hidden="1" x14ac:dyDescent="0.25">
      <c r="A372" s="197" t="s">
        <v>437</v>
      </c>
      <c r="B372" s="197"/>
      <c r="C372" s="197"/>
      <c r="D372" s="220" t="s">
        <v>738</v>
      </c>
      <c r="E372" s="197"/>
      <c r="F372" s="197"/>
      <c r="G372" s="197"/>
      <c r="H372" s="197"/>
      <c r="I372" s="197"/>
      <c r="J372" s="197"/>
      <c r="K372" s="197"/>
      <c r="L372" s="197"/>
      <c r="M372" s="197"/>
      <c r="N372" s="197"/>
      <c r="O372" s="197"/>
    </row>
    <row r="373" spans="1:19" hidden="1" x14ac:dyDescent="0.25">
      <c r="A373" s="197" t="s">
        <v>437</v>
      </c>
      <c r="D373" s="247"/>
    </row>
    <row r="374" spans="1:19" hidden="1" x14ac:dyDescent="0.25">
      <c r="A374" s="197" t="s">
        <v>437</v>
      </c>
    </row>
  </sheetData>
  <sheetProtection sheet="1" objects="1" scenarios="1" formatCells="0" formatColumns="0" formatRows="0"/>
  <mergeCells count="5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I44:J44"/>
    <mergeCell ref="K44:L44"/>
    <mergeCell ref="M44:N44"/>
    <mergeCell ref="I45:J45"/>
    <mergeCell ref="E37:N37"/>
    <mergeCell ref="E38:N38"/>
    <mergeCell ref="F39:N39"/>
    <mergeCell ref="F40:N40"/>
    <mergeCell ref="F41:N41"/>
    <mergeCell ref="F42:N42"/>
    <mergeCell ref="E50:F50"/>
    <mergeCell ref="E51:F51"/>
    <mergeCell ref="E52:F52"/>
    <mergeCell ref="E53:F53"/>
    <mergeCell ref="E54:F54"/>
    <mergeCell ref="E55:F55"/>
    <mergeCell ref="E45:F45"/>
    <mergeCell ref="E46:F46"/>
    <mergeCell ref="E47:F47"/>
    <mergeCell ref="E48:F48"/>
    <mergeCell ref="E49:F49"/>
    <mergeCell ref="E62:F62"/>
    <mergeCell ref="E63:F63"/>
    <mergeCell ref="E64:F64"/>
    <mergeCell ref="E65:F65"/>
    <mergeCell ref="E66:F66"/>
    <mergeCell ref="E67:F67"/>
    <mergeCell ref="E56:F56"/>
    <mergeCell ref="E57:F57"/>
    <mergeCell ref="E58:F58"/>
    <mergeCell ref="E59:F59"/>
    <mergeCell ref="E60:F60"/>
    <mergeCell ref="E61:F61"/>
    <mergeCell ref="E74:F74"/>
    <mergeCell ref="E75:F75"/>
    <mergeCell ref="E76:F76"/>
    <mergeCell ref="E77:F77"/>
    <mergeCell ref="E78:F78"/>
    <mergeCell ref="E79:F79"/>
    <mergeCell ref="E68:F68"/>
    <mergeCell ref="E69:F69"/>
    <mergeCell ref="E70:F70"/>
    <mergeCell ref="E71:F71"/>
    <mergeCell ref="E72:F72"/>
    <mergeCell ref="E73:F73"/>
    <mergeCell ref="E86:F86"/>
    <mergeCell ref="E87:F87"/>
    <mergeCell ref="E88:F88"/>
    <mergeCell ref="E89:F89"/>
    <mergeCell ref="E90:F90"/>
    <mergeCell ref="E91:F91"/>
    <mergeCell ref="E80:F80"/>
    <mergeCell ref="E81:F81"/>
    <mergeCell ref="E82:F82"/>
    <mergeCell ref="E83:F83"/>
    <mergeCell ref="E84:F84"/>
    <mergeCell ref="E85:F85"/>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225:F225"/>
    <mergeCell ref="E226:F226"/>
    <mergeCell ref="E227:F227"/>
    <mergeCell ref="E228:F228"/>
    <mergeCell ref="K225:L225"/>
    <mergeCell ref="M225:N225"/>
    <mergeCell ref="I228:J228"/>
    <mergeCell ref="K228:L228"/>
    <mergeCell ref="M228:N228"/>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I88:J88"/>
    <mergeCell ref="K88:L88"/>
    <mergeCell ref="M88:N88"/>
    <mergeCell ref="I89:J89"/>
    <mergeCell ref="K89:L89"/>
    <mergeCell ref="M89:N89"/>
    <mergeCell ref="I86:J86"/>
    <mergeCell ref="K86:L86"/>
    <mergeCell ref="M86:N86"/>
    <mergeCell ref="I87:J87"/>
    <mergeCell ref="K87:L87"/>
    <mergeCell ref="M87:N87"/>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F217:N217"/>
    <mergeCell ref="F218:N218"/>
    <mergeCell ref="E220:F220"/>
    <mergeCell ref="I220:J220"/>
    <mergeCell ref="K220:L220"/>
    <mergeCell ref="M220:N220"/>
    <mergeCell ref="E209:N209"/>
    <mergeCell ref="E210:N210"/>
    <mergeCell ref="E212:N212"/>
    <mergeCell ref="E215:N215"/>
    <mergeCell ref="E216:N216"/>
    <mergeCell ref="M158:N158"/>
    <mergeCell ref="I186:J186"/>
    <mergeCell ref="K186:L186"/>
    <mergeCell ref="M186:N186"/>
    <mergeCell ref="E160:N160"/>
    <mergeCell ref="E155:N155"/>
    <mergeCell ref="E156:N156"/>
    <mergeCell ref="I157:J157"/>
    <mergeCell ref="K157:L157"/>
    <mergeCell ref="M157:N157"/>
    <mergeCell ref="F158:H158"/>
    <mergeCell ref="I158:J158"/>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319:N319"/>
    <mergeCell ref="I320:J320"/>
    <mergeCell ref="K320:L320"/>
    <mergeCell ref="M320:N320"/>
    <mergeCell ref="E317:G317"/>
    <mergeCell ref="E318:G318"/>
    <mergeCell ref="E319:G319"/>
    <mergeCell ref="E320:G320"/>
    <mergeCell ref="K318:L318"/>
    <mergeCell ref="M318:N318"/>
    <mergeCell ref="I319:J319"/>
    <mergeCell ref="K319:L319"/>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disablePrompts="1"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activeCell="A4" sqref="A4"/>
    </sheetView>
  </sheetViews>
  <sheetFormatPr baseColWidth="10" defaultRowHeight="15" x14ac:dyDescent="0.25"/>
  <cols>
    <col min="1" max="1" width="2.7109375" style="40" customWidth="1"/>
    <col min="2" max="3" width="4.7109375" style="40" customWidth="1"/>
    <col min="4" max="13" width="12.7109375" style="40" customWidth="1"/>
    <col min="14" max="14" width="4.7109375" style="40" customWidth="1"/>
    <col min="15" max="15" width="11.42578125" style="40"/>
    <col min="16" max="16384" width="11.42578125" style="549"/>
  </cols>
  <sheetData>
    <row r="1" spans="1:15" s="23" customFormat="1" ht="15.75" customHeight="1" thickBot="1" x14ac:dyDescent="0.3">
      <c r="A1" s="1197" t="str">
        <f>Translations!$B$531</f>
        <v>I. 
MS specific</v>
      </c>
      <c r="B1" s="1198"/>
      <c r="C1" s="774"/>
      <c r="D1" s="365" t="str">
        <f>Translations!$B$2</f>
        <v>Navigation area:</v>
      </c>
      <c r="E1" s="537"/>
      <c r="F1" s="781" t="str">
        <f>Translations!$B$18</f>
        <v>Table of contents</v>
      </c>
      <c r="G1" s="693"/>
      <c r="H1" s="693"/>
      <c r="I1" s="693"/>
      <c r="J1" s="693"/>
      <c r="K1" s="693"/>
      <c r="L1" s="693"/>
      <c r="M1" s="693"/>
      <c r="N1" s="40"/>
      <c r="O1" s="40"/>
    </row>
    <row r="2" spans="1:15" s="23" customFormat="1" ht="15.75" customHeight="1" thickBot="1" x14ac:dyDescent="0.3">
      <c r="A2" s="1199"/>
      <c r="B2" s="1200"/>
      <c r="C2" s="1201"/>
      <c r="D2" s="693" t="str">
        <f>Translations!$B$4</f>
        <v>Top of sheet</v>
      </c>
      <c r="E2" s="764"/>
      <c r="F2" s="1138"/>
      <c r="G2" s="1138"/>
      <c r="H2" s="1138"/>
      <c r="I2" s="1138"/>
      <c r="J2" s="1138"/>
      <c r="K2" s="1138"/>
      <c r="L2" s="1138"/>
      <c r="M2" s="1138"/>
      <c r="N2" s="40"/>
      <c r="O2" s="40"/>
    </row>
    <row r="3" spans="1:15" s="23" customFormat="1" ht="15.75" customHeight="1" thickBot="1" x14ac:dyDescent="0.3">
      <c r="A3" s="1202"/>
      <c r="B3" s="1203"/>
      <c r="C3" s="1204"/>
      <c r="D3" s="693"/>
      <c r="E3" s="693"/>
      <c r="F3" s="1138"/>
      <c r="G3" s="1138"/>
      <c r="H3" s="1138"/>
      <c r="I3" s="1138"/>
      <c r="J3" s="1138"/>
      <c r="K3" s="1138"/>
      <c r="L3" s="1138"/>
      <c r="M3" s="1138"/>
      <c r="N3" s="40"/>
      <c r="O3" s="40"/>
    </row>
    <row r="4" spans="1:15" s="23" customFormat="1" x14ac:dyDescent="0.25">
      <c r="A4" s="221"/>
      <c r="B4" s="538"/>
      <c r="C4" s="539"/>
      <c r="D4" s="539"/>
      <c r="E4" s="540"/>
      <c r="F4" s="540"/>
      <c r="G4" s="540"/>
      <c r="H4" s="221"/>
      <c r="I4" s="221"/>
      <c r="J4" s="221"/>
      <c r="K4" s="221"/>
      <c r="L4" s="22"/>
      <c r="M4" s="22"/>
      <c r="N4" s="22"/>
      <c r="O4" s="40"/>
    </row>
    <row r="5" spans="1:15" s="23" customFormat="1" ht="23.25" customHeight="1" x14ac:dyDescent="0.25">
      <c r="A5" s="221"/>
      <c r="B5" s="541" t="s">
        <v>1095</v>
      </c>
      <c r="C5" s="541" t="str">
        <f>Translations!$B$532</f>
        <v>Sheet "MSspecific" -  ADDITIONAL DATA REQUIREMENTS BY THE MEMBER STATE</v>
      </c>
      <c r="D5" s="541"/>
      <c r="E5" s="541"/>
      <c r="F5" s="541"/>
      <c r="G5" s="541"/>
      <c r="H5" s="541"/>
      <c r="I5" s="541"/>
      <c r="J5" s="541"/>
      <c r="K5" s="541"/>
      <c r="L5" s="22"/>
      <c r="M5" s="22"/>
      <c r="N5" s="22"/>
      <c r="O5" s="40"/>
    </row>
    <row r="6" spans="1:15" s="23" customFormat="1" x14ac:dyDescent="0.25">
      <c r="A6" s="221"/>
      <c r="B6" s="221"/>
      <c r="C6" s="221"/>
      <c r="D6" s="221"/>
      <c r="E6" s="221"/>
      <c r="F6" s="221"/>
      <c r="G6" s="221"/>
      <c r="H6" s="221"/>
      <c r="I6" s="221"/>
      <c r="J6" s="221"/>
      <c r="K6" s="221"/>
      <c r="L6" s="22"/>
      <c r="M6" s="22"/>
      <c r="N6" s="22"/>
      <c r="O6" s="40"/>
    </row>
    <row r="7" spans="1:15" s="23" customFormat="1" ht="15.75" x14ac:dyDescent="0.25">
      <c r="A7" s="221"/>
      <c r="B7" s="351" t="s">
        <v>144</v>
      </c>
      <c r="C7" s="548" t="str">
        <f>Translations!$B$533</f>
        <v>To be defined by the Member State</v>
      </c>
      <c r="D7" s="548"/>
      <c r="E7" s="548"/>
      <c r="F7" s="548"/>
      <c r="G7" s="548"/>
      <c r="H7" s="548"/>
      <c r="I7" s="548"/>
      <c r="J7" s="548"/>
      <c r="K7" s="548"/>
      <c r="L7" s="548"/>
      <c r="M7" s="548"/>
      <c r="N7" s="22"/>
      <c r="O7" s="40"/>
    </row>
    <row r="8" spans="1:15" s="23" customFormat="1" ht="5.0999999999999996" customHeight="1" x14ac:dyDescent="0.25">
      <c r="A8" s="221"/>
      <c r="B8" s="221"/>
      <c r="C8" s="221"/>
      <c r="D8" s="221"/>
      <c r="E8" s="221"/>
      <c r="F8" s="221"/>
      <c r="G8" s="221"/>
      <c r="H8" s="221"/>
      <c r="I8" s="221"/>
      <c r="J8" s="221"/>
      <c r="K8" s="221"/>
      <c r="L8" s="22"/>
      <c r="M8" s="22"/>
      <c r="N8" s="22"/>
      <c r="O8" s="40"/>
    </row>
    <row r="9" spans="1:15" s="23" customFormat="1" ht="12.75" x14ac:dyDescent="0.25">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activeCell="F1" sqref="F1:G1"/>
    </sheetView>
  </sheetViews>
  <sheetFormatPr baseColWidth="10" defaultRowHeight="15" x14ac:dyDescent="0.25"/>
  <cols>
    <col min="1" max="1" width="2.7109375" style="547" customWidth="1"/>
    <col min="2" max="3" width="4.7109375" style="547" customWidth="1"/>
    <col min="4" max="13" width="12.7109375" style="547" customWidth="1"/>
    <col min="14" max="16384" width="11.42578125" style="327"/>
  </cols>
  <sheetData>
    <row r="1" spans="1:14" s="40" customFormat="1" ht="15.75" customHeight="1" thickBot="1" x14ac:dyDescent="0.3">
      <c r="A1" s="1197" t="str">
        <f>Translations!$B$534</f>
        <v>J. 
Comments</v>
      </c>
      <c r="B1" s="1198"/>
      <c r="C1" s="774"/>
      <c r="D1" s="365" t="str">
        <f>Translations!$B$2</f>
        <v>Navigation area:</v>
      </c>
      <c r="E1" s="537"/>
      <c r="F1" s="781" t="str">
        <f>Translations!$B$18</f>
        <v>Table of contents</v>
      </c>
      <c r="G1" s="693"/>
      <c r="H1" s="693"/>
      <c r="I1" s="693"/>
      <c r="J1" s="693"/>
      <c r="K1" s="693"/>
      <c r="L1" s="693"/>
      <c r="M1" s="693"/>
      <c r="N1" s="22"/>
    </row>
    <row r="2" spans="1:14" s="40" customFormat="1" ht="15.75" customHeight="1" thickBot="1" x14ac:dyDescent="0.25">
      <c r="A2" s="1199"/>
      <c r="B2" s="1200"/>
      <c r="C2" s="1201"/>
      <c r="D2" s="693" t="str">
        <f>Translations!$B$4</f>
        <v>Top of sheet</v>
      </c>
      <c r="E2" s="764"/>
      <c r="F2" s="1138"/>
      <c r="G2" s="1138"/>
      <c r="H2" s="1138"/>
      <c r="I2" s="1138"/>
      <c r="J2" s="1138"/>
      <c r="K2" s="1138"/>
      <c r="L2" s="1138"/>
      <c r="M2" s="1138"/>
      <c r="N2" s="22"/>
    </row>
    <row r="3" spans="1:14" s="40" customFormat="1" ht="15.75" customHeight="1" thickBot="1" x14ac:dyDescent="0.25">
      <c r="A3" s="1202"/>
      <c r="B3" s="1203"/>
      <c r="C3" s="1204"/>
      <c r="D3" s="693"/>
      <c r="E3" s="693"/>
      <c r="F3" s="1138"/>
      <c r="G3" s="1138"/>
      <c r="H3" s="1138"/>
      <c r="I3" s="1138"/>
      <c r="J3" s="1138"/>
      <c r="K3" s="1138"/>
      <c r="L3" s="1138"/>
      <c r="M3" s="1138"/>
      <c r="N3" s="22"/>
    </row>
    <row r="4" spans="1:14" s="40" customFormat="1" x14ac:dyDescent="0.25">
      <c r="A4" s="221"/>
      <c r="B4" s="538"/>
      <c r="C4" s="539"/>
      <c r="D4" s="539"/>
      <c r="E4" s="540"/>
      <c r="F4" s="540"/>
      <c r="G4" s="540"/>
      <c r="H4" s="221"/>
      <c r="I4" s="221"/>
      <c r="J4" s="221"/>
      <c r="K4" s="221"/>
      <c r="L4" s="22"/>
      <c r="M4" s="22"/>
      <c r="N4" s="22"/>
    </row>
    <row r="5" spans="1:14" s="40" customFormat="1" ht="23.25" customHeight="1" x14ac:dyDescent="0.25">
      <c r="A5" s="221"/>
      <c r="B5" s="541" t="s">
        <v>1096</v>
      </c>
      <c r="C5" s="769" t="str">
        <f>Translations!$B$535</f>
        <v>Sheet "Comments" -  COMMENTS AND FURTHER INFORMATION</v>
      </c>
      <c r="D5" s="871"/>
      <c r="E5" s="871"/>
      <c r="F5" s="871"/>
      <c r="G5" s="871"/>
      <c r="H5" s="871"/>
      <c r="I5" s="871"/>
      <c r="J5" s="871"/>
      <c r="K5" s="871"/>
      <c r="L5" s="871"/>
      <c r="M5" s="871"/>
      <c r="N5" s="22"/>
    </row>
    <row r="6" spans="1:14" s="40" customFormat="1" x14ac:dyDescent="0.25">
      <c r="A6" s="221"/>
      <c r="B6" s="221"/>
      <c r="C6" s="221"/>
      <c r="D6" s="221"/>
      <c r="E6" s="221"/>
      <c r="F6" s="221"/>
      <c r="G6" s="221"/>
      <c r="H6" s="221"/>
      <c r="I6" s="221"/>
      <c r="J6" s="221"/>
      <c r="K6" s="221"/>
      <c r="L6" s="22"/>
      <c r="M6" s="22"/>
      <c r="N6" s="22"/>
    </row>
    <row r="7" spans="1:14" s="40" customFormat="1" ht="15.75" customHeight="1" x14ac:dyDescent="0.25">
      <c r="A7" s="221"/>
      <c r="B7" s="351" t="s">
        <v>144</v>
      </c>
      <c r="C7" s="1209" t="str">
        <f>Translations!$B$536</f>
        <v>Documents supporting this report</v>
      </c>
      <c r="D7" s="1209"/>
      <c r="E7" s="1209"/>
      <c r="F7" s="1209"/>
      <c r="G7" s="1209"/>
      <c r="H7" s="1209"/>
      <c r="I7" s="1209"/>
      <c r="J7" s="1209"/>
      <c r="K7" s="1209"/>
      <c r="L7" s="1209"/>
      <c r="M7" s="1209"/>
      <c r="N7" s="22"/>
    </row>
    <row r="8" spans="1:14" s="40" customFormat="1" ht="5.0999999999999996" customHeight="1" x14ac:dyDescent="0.25">
      <c r="A8" s="221"/>
      <c r="B8" s="221"/>
      <c r="C8" s="221"/>
      <c r="D8" s="221"/>
      <c r="E8" s="221"/>
      <c r="F8" s="221"/>
      <c r="G8" s="221"/>
      <c r="H8" s="221"/>
      <c r="I8" s="221"/>
      <c r="J8" s="221"/>
      <c r="K8" s="221"/>
      <c r="L8" s="22"/>
      <c r="M8" s="22"/>
      <c r="N8" s="22"/>
    </row>
    <row r="9" spans="1:14" s="40" customFormat="1" ht="15" customHeight="1" x14ac:dyDescent="0.25">
      <c r="A9" s="221"/>
      <c r="B9" s="542"/>
      <c r="C9" s="1210" t="str">
        <f>Translations!$B$537</f>
        <v>Please list here all relevant documents which are submitted together with this report</v>
      </c>
      <c r="D9" s="871"/>
      <c r="E9" s="871"/>
      <c r="F9" s="871"/>
      <c r="G9" s="871"/>
      <c r="H9" s="871"/>
      <c r="I9" s="871"/>
      <c r="J9" s="871"/>
      <c r="K9" s="871"/>
      <c r="L9" s="871"/>
      <c r="M9" s="871"/>
      <c r="N9" s="22"/>
    </row>
    <row r="10" spans="1:14" s="40" customFormat="1" ht="15" customHeight="1" x14ac:dyDescent="0.25">
      <c r="C10" s="954" t="str">
        <f>Translations!$B$538</f>
        <v>Please provide file name(s) (if in an electronic format) or document reference number(s) (if hard copy) below:</v>
      </c>
      <c r="D10" s="871"/>
      <c r="E10" s="871"/>
      <c r="F10" s="871"/>
      <c r="G10" s="871"/>
      <c r="H10" s="871"/>
      <c r="I10" s="871"/>
      <c r="J10" s="871"/>
      <c r="K10" s="871"/>
      <c r="L10" s="871"/>
      <c r="M10" s="871"/>
    </row>
    <row r="11" spans="1:14" s="40" customFormat="1" ht="5.0999999999999996" customHeight="1" x14ac:dyDescent="0.25">
      <c r="A11" s="221"/>
      <c r="B11" s="221"/>
      <c r="C11" s="221"/>
      <c r="D11" s="221"/>
      <c r="E11" s="221"/>
      <c r="F11" s="221"/>
      <c r="G11" s="221"/>
      <c r="H11" s="221"/>
      <c r="I11" s="221"/>
      <c r="J11" s="221"/>
      <c r="K11" s="221"/>
      <c r="L11" s="22"/>
      <c r="M11" s="22"/>
      <c r="N11" s="22"/>
    </row>
    <row r="12" spans="1:14" s="40" customFormat="1" ht="12.75" x14ac:dyDescent="0.25">
      <c r="D12" s="543" t="str">
        <f>Translations!$B$539</f>
        <v>File name/Reference</v>
      </c>
      <c r="E12" s="544"/>
      <c r="F12" s="543" t="str">
        <f>Translations!$B$540</f>
        <v>Document description</v>
      </c>
      <c r="G12" s="543"/>
      <c r="H12" s="543"/>
      <c r="I12" s="543"/>
      <c r="J12" s="543"/>
      <c r="K12" s="543"/>
      <c r="L12" s="545"/>
      <c r="M12" s="545"/>
    </row>
    <row r="13" spans="1:14" s="40" customFormat="1" x14ac:dyDescent="0.25">
      <c r="D13" s="1205"/>
      <c r="E13" s="1206"/>
      <c r="F13" s="1207"/>
      <c r="G13" s="1208"/>
      <c r="H13" s="1208"/>
      <c r="I13" s="1208"/>
      <c r="J13" s="1208"/>
      <c r="K13" s="1208"/>
      <c r="L13" s="1208"/>
      <c r="M13" s="1208"/>
    </row>
    <row r="14" spans="1:14" s="40" customFormat="1" x14ac:dyDescent="0.25">
      <c r="D14" s="1211"/>
      <c r="E14" s="1212"/>
      <c r="F14" s="1213"/>
      <c r="G14" s="1214"/>
      <c r="H14" s="1214"/>
      <c r="I14" s="1214"/>
      <c r="J14" s="1214"/>
      <c r="K14" s="1214"/>
      <c r="L14" s="1214"/>
      <c r="M14" s="1214"/>
    </row>
    <row r="15" spans="1:14" s="40" customFormat="1" x14ac:dyDescent="0.25">
      <c r="D15" s="1211"/>
      <c r="E15" s="1212"/>
      <c r="F15" s="1213"/>
      <c r="G15" s="1214"/>
      <c r="H15" s="1214"/>
      <c r="I15" s="1214"/>
      <c r="J15" s="1214"/>
      <c r="K15" s="1214"/>
      <c r="L15" s="1214"/>
      <c r="M15" s="1214"/>
    </row>
    <row r="16" spans="1:14" s="40" customFormat="1" x14ac:dyDescent="0.25">
      <c r="D16" s="1211"/>
      <c r="E16" s="1212"/>
      <c r="F16" s="1213"/>
      <c r="G16" s="1214"/>
      <c r="H16" s="1214"/>
      <c r="I16" s="1214"/>
      <c r="J16" s="1214"/>
      <c r="K16" s="1214"/>
      <c r="L16" s="1214"/>
      <c r="M16" s="1214"/>
    </row>
    <row r="17" spans="1:14" s="40" customFormat="1" x14ac:dyDescent="0.25">
      <c r="D17" s="1211"/>
      <c r="E17" s="1212"/>
      <c r="F17" s="1213"/>
      <c r="G17" s="1214"/>
      <c r="H17" s="1214"/>
      <c r="I17" s="1214"/>
      <c r="J17" s="1214"/>
      <c r="K17" s="1214"/>
      <c r="L17" s="1214"/>
      <c r="M17" s="1214"/>
    </row>
    <row r="18" spans="1:14" s="40" customFormat="1" x14ac:dyDescent="0.25">
      <c r="D18" s="1211"/>
      <c r="E18" s="1212"/>
      <c r="F18" s="1213"/>
      <c r="G18" s="1214"/>
      <c r="H18" s="1214"/>
      <c r="I18" s="1214"/>
      <c r="J18" s="1214"/>
      <c r="K18" s="1214"/>
      <c r="L18" s="1214"/>
      <c r="M18" s="1214"/>
    </row>
    <row r="19" spans="1:14" s="40" customFormat="1" x14ac:dyDescent="0.25">
      <c r="D19" s="1211"/>
      <c r="E19" s="1212"/>
      <c r="F19" s="1213"/>
      <c r="G19" s="1214"/>
      <c r="H19" s="1214"/>
      <c r="I19" s="1214"/>
      <c r="J19" s="1214"/>
      <c r="K19" s="1214"/>
      <c r="L19" s="1214"/>
      <c r="M19" s="1214"/>
    </row>
    <row r="20" spans="1:14" s="40" customFormat="1" x14ac:dyDescent="0.25">
      <c r="D20" s="1211"/>
      <c r="E20" s="1212"/>
      <c r="F20" s="1213"/>
      <c r="G20" s="1214"/>
      <c r="H20" s="1214"/>
      <c r="I20" s="1214"/>
      <c r="J20" s="1214"/>
      <c r="K20" s="1214"/>
      <c r="L20" s="1214"/>
      <c r="M20" s="1214"/>
    </row>
    <row r="21" spans="1:14" s="40" customFormat="1" x14ac:dyDescent="0.25">
      <c r="D21" s="1216"/>
      <c r="E21" s="1217"/>
      <c r="F21" s="1218"/>
      <c r="G21" s="1219"/>
      <c r="H21" s="1219"/>
      <c r="I21" s="1219"/>
      <c r="J21" s="1219"/>
      <c r="K21" s="1219"/>
      <c r="L21" s="1219"/>
      <c r="M21" s="1219"/>
    </row>
    <row r="22" spans="1:14" s="40" customFormat="1" ht="12.75" x14ac:dyDescent="0.25"/>
    <row r="23" spans="1:14" s="40" customFormat="1" ht="15.75" customHeight="1" x14ac:dyDescent="0.25">
      <c r="A23" s="221"/>
      <c r="B23" s="351" t="s">
        <v>246</v>
      </c>
      <c r="C23" s="1209" t="str">
        <f>Translations!$B$541</f>
        <v>Free space for all kinds of supplemental information</v>
      </c>
      <c r="D23" s="1209"/>
      <c r="E23" s="1209"/>
      <c r="F23" s="1209"/>
      <c r="G23" s="1209"/>
      <c r="H23" s="1209"/>
      <c r="I23" s="1209"/>
      <c r="J23" s="1209"/>
      <c r="K23" s="1209"/>
      <c r="L23" s="1209"/>
      <c r="M23" s="1209"/>
      <c r="N23" s="22"/>
    </row>
    <row r="24" spans="1:14" s="40" customFormat="1" ht="5.0999999999999996" customHeight="1" x14ac:dyDescent="0.25">
      <c r="A24" s="221"/>
      <c r="B24" s="221"/>
      <c r="C24" s="221"/>
      <c r="D24" s="221"/>
      <c r="E24" s="221"/>
      <c r="F24" s="221"/>
      <c r="G24" s="221"/>
      <c r="H24" s="221"/>
      <c r="I24" s="221"/>
      <c r="J24" s="221"/>
      <c r="K24" s="221"/>
      <c r="L24" s="22"/>
      <c r="M24" s="22"/>
      <c r="N24" s="22"/>
    </row>
    <row r="25" spans="1:14" s="40" customFormat="1" ht="30" customHeight="1" x14ac:dyDescent="0.25">
      <c r="A25" s="221"/>
      <c r="B25" s="546"/>
      <c r="C25" s="1215" t="str">
        <f>Translations!$B$542</f>
        <v>In space below you can enter all information which was not suitable for input in other sheets and which you consider important for the competent authority</v>
      </c>
      <c r="D25" s="1215"/>
      <c r="E25" s="1215"/>
      <c r="F25" s="1215"/>
      <c r="G25" s="1215"/>
      <c r="H25" s="1215"/>
      <c r="I25" s="1215"/>
      <c r="J25" s="1215"/>
      <c r="K25" s="1215"/>
      <c r="L25" s="1215"/>
      <c r="M25" s="1215"/>
      <c r="N25" s="22"/>
    </row>
    <row r="26" spans="1:14" s="547" customFormat="1" ht="12.75" x14ac:dyDescent="0.25"/>
    <row r="27" spans="1:14" s="547" customFormat="1" ht="12.75" x14ac:dyDescent="0.25"/>
    <row r="28" spans="1:14" s="547" customFormat="1" ht="12.75" x14ac:dyDescent="0.25"/>
    <row r="29" spans="1:14" s="547" customFormat="1" ht="12.75" x14ac:dyDescent="0.25"/>
    <row r="30" spans="1:14" s="547" customFormat="1" ht="12.75" x14ac:dyDescent="0.25"/>
    <row r="31" spans="1:14" s="547" customFormat="1" ht="12.75" x14ac:dyDescent="0.25"/>
    <row r="32" spans="1:14" s="547" customFormat="1" ht="12.75" x14ac:dyDescent="0.25"/>
    <row r="33" s="547" customFormat="1" ht="12.75" x14ac:dyDescent="0.25"/>
    <row r="34" s="547" customFormat="1" ht="12.75" x14ac:dyDescent="0.25"/>
    <row r="35" s="547" customFormat="1" ht="12.75" x14ac:dyDescent="0.25"/>
    <row r="36" s="547" customFormat="1" ht="12.75" x14ac:dyDescent="0.25"/>
    <row r="37" s="547" customFormat="1" ht="12.75" x14ac:dyDescent="0.25"/>
    <row r="38" s="547" customFormat="1" ht="12.75" x14ac:dyDescent="0.25"/>
    <row r="39" s="547" customFormat="1" ht="12.75" x14ac:dyDescent="0.25"/>
    <row r="40" s="547" customFormat="1" ht="12.75" x14ac:dyDescent="0.25"/>
    <row r="41" s="547" customFormat="1" ht="12.75" x14ac:dyDescent="0.25"/>
    <row r="42" s="547" customFormat="1" ht="12.75" x14ac:dyDescent="0.25"/>
    <row r="43" s="547" customFormat="1" ht="12.75" x14ac:dyDescent="0.25"/>
    <row r="44" s="547" customFormat="1" ht="12.75" x14ac:dyDescent="0.25"/>
    <row r="45" s="547" customFormat="1" ht="12.75" x14ac:dyDescent="0.25"/>
    <row r="46" s="547" customFormat="1" ht="12.75" x14ac:dyDescent="0.25"/>
    <row r="47" s="547" customFormat="1" ht="12.75" x14ac:dyDescent="0.25"/>
    <row r="48" s="547" customFormat="1" ht="12.75" x14ac:dyDescent="0.25"/>
    <row r="49" s="547" customFormat="1" ht="12.75" x14ac:dyDescent="0.25"/>
    <row r="50" s="547" customFormat="1" ht="12.75" x14ac:dyDescent="0.25"/>
    <row r="51" s="547" customFormat="1" ht="12.75" x14ac:dyDescent="0.25"/>
    <row r="52" s="547" customFormat="1" ht="12.75" x14ac:dyDescent="0.25"/>
    <row r="53" s="547" customFormat="1" ht="12.75" x14ac:dyDescent="0.25"/>
    <row r="54" s="547" customFormat="1" ht="12.75" x14ac:dyDescent="0.25"/>
    <row r="55" s="547" customFormat="1" ht="12.75" x14ac:dyDescent="0.25"/>
    <row r="56" s="547" customFormat="1" ht="12.75" x14ac:dyDescent="0.25"/>
    <row r="57" s="547" customFormat="1" ht="12.75" x14ac:dyDescent="0.25"/>
    <row r="58" s="547" customFormat="1" ht="12.75" x14ac:dyDescent="0.25"/>
    <row r="59" s="547" customFormat="1" ht="12.75" x14ac:dyDescent="0.25"/>
    <row r="60" s="547" customFormat="1" ht="12.75" x14ac:dyDescent="0.25"/>
    <row r="61" s="547" customFormat="1" ht="12.75" x14ac:dyDescent="0.25"/>
    <row r="62" s="547" customFormat="1" ht="12.75" x14ac:dyDescent="0.25"/>
    <row r="63" s="547" customFormat="1" ht="12.75" x14ac:dyDescent="0.25"/>
    <row r="64" s="547" customFormat="1" ht="12.75" x14ac:dyDescent="0.25"/>
    <row r="65" s="547" customFormat="1" ht="12.75" x14ac:dyDescent="0.25"/>
    <row r="66" s="547" customFormat="1" ht="12.75" x14ac:dyDescent="0.25"/>
    <row r="67" s="547" customFormat="1" ht="12.75" x14ac:dyDescent="0.25"/>
    <row r="68" s="547" customFormat="1" ht="12.75" x14ac:dyDescent="0.25"/>
    <row r="69" s="547" customFormat="1" ht="12.75" x14ac:dyDescent="0.25"/>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topLeftCell="A47" workbookViewId="0">
      <selection activeCell="E79" sqref="E79"/>
    </sheetView>
  </sheetViews>
  <sheetFormatPr baseColWidth="10" defaultRowHeight="12.75" x14ac:dyDescent="0.2"/>
  <cols>
    <col min="1" max="1" width="30.7109375" style="436" customWidth="1"/>
    <col min="2" max="16384" width="11.42578125" style="436"/>
  </cols>
  <sheetData>
    <row r="1" spans="1:32" x14ac:dyDescent="0.2">
      <c r="A1" s="1" t="str">
        <f>Translations!$B$543</f>
        <v>Name</v>
      </c>
      <c r="B1" s="1" t="str">
        <f>Translations!$B$544</f>
        <v>Constant</v>
      </c>
      <c r="C1" s="1" t="str">
        <f>Translations!$B$545</f>
        <v>Further constants</v>
      </c>
      <c r="D1" s="430"/>
      <c r="E1" s="430"/>
      <c r="F1" s="430"/>
      <c r="G1" s="430"/>
      <c r="H1" s="430"/>
    </row>
    <row r="2" spans="1:32" x14ac:dyDescent="0.2">
      <c r="A2" s="436" t="s">
        <v>230</v>
      </c>
      <c r="B2" s="295" t="b">
        <v>1</v>
      </c>
      <c r="C2" s="295" t="b">
        <v>0</v>
      </c>
    </row>
    <row r="3" spans="1:32" x14ac:dyDescent="0.2">
      <c r="A3" s="436" t="s">
        <v>251</v>
      </c>
      <c r="B3" s="295" t="b">
        <v>1</v>
      </c>
      <c r="C3" s="295" t="b">
        <v>0</v>
      </c>
      <c r="D3" s="295" t="str">
        <f>Translations!$B$546</f>
        <v>N.A.</v>
      </c>
    </row>
    <row r="4" spans="1:32" x14ac:dyDescent="0.2">
      <c r="A4" s="436" t="s">
        <v>247</v>
      </c>
      <c r="B4" s="322" t="s">
        <v>1117</v>
      </c>
      <c r="C4" s="322" t="s">
        <v>1118</v>
      </c>
    </row>
    <row r="5" spans="1:32" x14ac:dyDescent="0.2">
      <c r="A5" s="436" t="s">
        <v>252</v>
      </c>
      <c r="B5" s="295" t="str">
        <f>Translations!$B$546</f>
        <v>N.A.</v>
      </c>
    </row>
    <row r="6" spans="1:32" x14ac:dyDescent="0.2">
      <c r="A6" s="436" t="s">
        <v>315</v>
      </c>
      <c r="B6" s="295" t="str">
        <f>Translations!$B$547</f>
        <v>submitted to verifier</v>
      </c>
      <c r="C6" s="295" t="str">
        <f>Translations!$B$548</f>
        <v>assessed by verifier</v>
      </c>
      <c r="D6" s="295" t="str">
        <f>Translations!$B$549</f>
        <v>submitted to competent authority</v>
      </c>
      <c r="E6" s="295" t="str">
        <f>Translations!$B$550</f>
        <v>returned with remarks</v>
      </c>
      <c r="F6" s="295" t="str">
        <f>Translations!$B$551</f>
        <v>approved by competent authority</v>
      </c>
      <c r="G6" s="295" t="str">
        <f>Translations!$B$552</f>
        <v>working draft</v>
      </c>
    </row>
    <row r="7" spans="1:32" x14ac:dyDescent="0.2">
      <c r="A7" s="436" t="s">
        <v>1073</v>
      </c>
      <c r="B7" s="295" t="str">
        <f>Translations!$B$553</f>
        <v>The operator of this installation confirms that this report may be used by the competent authority and the European Commission.</v>
      </c>
    </row>
    <row r="8" spans="1:32" x14ac:dyDescent="0.2">
      <c r="A8" s="436" t="s">
        <v>160</v>
      </c>
      <c r="B8" s="295" t="str">
        <f>Translations!$B$554</f>
        <v>Austria</v>
      </c>
      <c r="C8" s="295" t="str">
        <f>Translations!$B$555</f>
        <v>Belgium</v>
      </c>
      <c r="D8" s="295" t="str">
        <f>Translations!$B$556</f>
        <v>Bulgaria</v>
      </c>
      <c r="E8" s="295" t="str">
        <f>Translations!$B$557</f>
        <v>Cyprus</v>
      </c>
      <c r="F8" s="156" t="str">
        <f>Translations!$B$558</f>
        <v>Croatia</v>
      </c>
      <c r="G8" s="295" t="str">
        <f>Translations!$B$559</f>
        <v>Czech Republic</v>
      </c>
      <c r="H8" s="295" t="str">
        <f>Translations!$B$560</f>
        <v>Denmark</v>
      </c>
      <c r="I8" s="295" t="str">
        <f>Translations!$B$561</f>
        <v>Estonia</v>
      </c>
      <c r="J8" s="295" t="str">
        <f>Translations!$B$562</f>
        <v>Finland</v>
      </c>
      <c r="K8" s="295" t="str">
        <f>Translations!$B$563</f>
        <v>France</v>
      </c>
      <c r="L8" s="295" t="str">
        <f>Translations!$B$564</f>
        <v>Germany</v>
      </c>
      <c r="M8" s="295" t="str">
        <f>Translations!$B$565</f>
        <v>Greece</v>
      </c>
      <c r="N8" s="295" t="str">
        <f>Translations!$B$566</f>
        <v>Hungary</v>
      </c>
      <c r="O8" s="295" t="str">
        <f>Translations!$B$567</f>
        <v>Iceland</v>
      </c>
      <c r="P8" s="295" t="str">
        <f>Translations!$B$568</f>
        <v>Ireland</v>
      </c>
      <c r="Q8" s="295" t="str">
        <f>Translations!$B$569</f>
        <v>Italy</v>
      </c>
      <c r="R8" s="295" t="str">
        <f>Translations!$B$570</f>
        <v>Latvia</v>
      </c>
      <c r="S8" s="295" t="str">
        <f>Translations!$B$571</f>
        <v>Liechtenstein</v>
      </c>
      <c r="T8" s="295" t="str">
        <f>Translations!$B$572</f>
        <v>Lithuania</v>
      </c>
      <c r="U8" s="295" t="str">
        <f>Translations!$B$573</f>
        <v>Luxembourg</v>
      </c>
      <c r="V8" s="295" t="str">
        <f>Translations!$B$574</f>
        <v>Malta</v>
      </c>
      <c r="W8" s="295" t="str">
        <f>Translations!$B$575</f>
        <v>Netherlands</v>
      </c>
      <c r="X8" s="295" t="str">
        <f>Translations!$B$576</f>
        <v>Norway</v>
      </c>
      <c r="Y8" s="295" t="str">
        <f>Translations!$B$577</f>
        <v>Poland</v>
      </c>
      <c r="Z8" s="295" t="str">
        <f>Translations!$B$578</f>
        <v>Portugal</v>
      </c>
      <c r="AA8" s="295" t="str">
        <f>Translations!$B$579</f>
        <v>Romania</v>
      </c>
      <c r="AB8" s="295" t="str">
        <f>Translations!$B$580</f>
        <v>Slovakia</v>
      </c>
      <c r="AC8" s="295" t="str">
        <f>Translations!$B$581</f>
        <v>Slovenia</v>
      </c>
      <c r="AD8" s="295" t="str">
        <f>Translations!$B$582</f>
        <v>Spain</v>
      </c>
      <c r="AE8" s="295" t="str">
        <f>Translations!$B$583</f>
        <v>Sweden</v>
      </c>
      <c r="AF8" s="295" t="str">
        <f>Translations!$B$584</f>
        <v>United Kingdom</v>
      </c>
    </row>
    <row r="9" spans="1:32" x14ac:dyDescent="0.2">
      <c r="A9" s="436" t="s">
        <v>191</v>
      </c>
      <c r="B9" s="295" t="s">
        <v>192</v>
      </c>
      <c r="C9" s="295" t="s">
        <v>193</v>
      </c>
      <c r="D9" s="295" t="s">
        <v>194</v>
      </c>
      <c r="E9" s="295" t="s">
        <v>195</v>
      </c>
      <c r="F9" s="156" t="s">
        <v>498</v>
      </c>
      <c r="G9" s="295" t="s">
        <v>196</v>
      </c>
      <c r="H9" s="295" t="s">
        <v>197</v>
      </c>
      <c r="I9" s="295" t="s">
        <v>198</v>
      </c>
      <c r="J9" s="295" t="s">
        <v>199</v>
      </c>
      <c r="K9" s="295" t="s">
        <v>200</v>
      </c>
      <c r="L9" s="295" t="s">
        <v>201</v>
      </c>
      <c r="M9" s="295" t="s">
        <v>202</v>
      </c>
      <c r="N9" s="295" t="s">
        <v>203</v>
      </c>
      <c r="O9" s="295" t="s">
        <v>204</v>
      </c>
      <c r="P9" s="295" t="s">
        <v>205</v>
      </c>
      <c r="Q9" s="295" t="s">
        <v>206</v>
      </c>
      <c r="R9" s="295" t="s">
        <v>207</v>
      </c>
      <c r="S9" s="295" t="s">
        <v>208</v>
      </c>
      <c r="T9" s="295" t="s">
        <v>209</v>
      </c>
      <c r="U9" s="295" t="s">
        <v>210</v>
      </c>
      <c r="V9" s="295" t="s">
        <v>211</v>
      </c>
      <c r="W9" s="295" t="s">
        <v>212</v>
      </c>
      <c r="X9" s="295" t="s">
        <v>213</v>
      </c>
      <c r="Y9" s="295" t="s">
        <v>214</v>
      </c>
      <c r="Z9" s="295" t="s">
        <v>215</v>
      </c>
      <c r="AA9" s="295" t="s">
        <v>216</v>
      </c>
      <c r="AB9" s="295" t="s">
        <v>217</v>
      </c>
      <c r="AC9" s="295" t="s">
        <v>218</v>
      </c>
      <c r="AD9" s="295" t="s">
        <v>219</v>
      </c>
      <c r="AE9" s="295" t="s">
        <v>220</v>
      </c>
      <c r="AF9" s="295" t="s">
        <v>221</v>
      </c>
    </row>
    <row r="10" spans="1:32" x14ac:dyDescent="0.2">
      <c r="A10" s="436" t="s">
        <v>1052</v>
      </c>
      <c r="B10" s="26" t="s">
        <v>192</v>
      </c>
      <c r="C10" s="26" t="s">
        <v>193</v>
      </c>
      <c r="D10" s="26" t="s">
        <v>194</v>
      </c>
      <c r="E10" s="26" t="s">
        <v>195</v>
      </c>
      <c r="F10" s="26" t="s">
        <v>498</v>
      </c>
      <c r="G10" s="26" t="s">
        <v>196</v>
      </c>
      <c r="H10" s="26" t="s">
        <v>197</v>
      </c>
      <c r="I10" s="26" t="s">
        <v>198</v>
      </c>
      <c r="J10" s="26" t="s">
        <v>199</v>
      </c>
      <c r="K10" s="26" t="s">
        <v>200</v>
      </c>
      <c r="L10" s="26" t="s">
        <v>201</v>
      </c>
      <c r="M10" s="26" t="s">
        <v>1053</v>
      </c>
      <c r="N10" s="26" t="s">
        <v>203</v>
      </c>
      <c r="O10" s="26" t="s">
        <v>204</v>
      </c>
      <c r="P10" s="26" t="s">
        <v>205</v>
      </c>
      <c r="Q10" s="26" t="s">
        <v>206</v>
      </c>
      <c r="R10" s="26" t="s">
        <v>207</v>
      </c>
      <c r="S10" s="26" t="s">
        <v>208</v>
      </c>
      <c r="T10" s="26" t="s">
        <v>209</v>
      </c>
      <c r="U10" s="26" t="s">
        <v>210</v>
      </c>
      <c r="V10" s="26" t="s">
        <v>211</v>
      </c>
      <c r="W10" s="26" t="s">
        <v>212</v>
      </c>
      <c r="X10" s="26" t="s">
        <v>213</v>
      </c>
      <c r="Y10" s="26" t="s">
        <v>214</v>
      </c>
      <c r="Z10" s="26" t="s">
        <v>215</v>
      </c>
      <c r="AA10" s="26" t="s">
        <v>216</v>
      </c>
      <c r="AB10" s="26" t="s">
        <v>217</v>
      </c>
      <c r="AC10" s="26" t="s">
        <v>218</v>
      </c>
      <c r="AD10" s="26" t="s">
        <v>219</v>
      </c>
      <c r="AE10" s="26" t="s">
        <v>220</v>
      </c>
      <c r="AF10" s="26" t="s">
        <v>1054</v>
      </c>
    </row>
    <row r="11" spans="1:32" x14ac:dyDescent="0.2">
      <c r="A11" s="431" t="s">
        <v>253</v>
      </c>
      <c r="B11" s="180" t="str">
        <f>Translations!$B$585</f>
        <v>Fuel</v>
      </c>
    </row>
    <row r="12" spans="1:32" x14ac:dyDescent="0.2">
      <c r="A12" s="431" t="s">
        <v>255</v>
      </c>
      <c r="B12" s="180" t="str">
        <f>Translations!$B$586</f>
        <v>Benchmark</v>
      </c>
    </row>
    <row r="13" spans="1:32" x14ac:dyDescent="0.2">
      <c r="A13" s="431" t="s">
        <v>257</v>
      </c>
      <c r="B13" s="180" t="str">
        <f>Translations!$B$587</f>
        <v>Transferred or stored emissions</v>
      </c>
    </row>
    <row r="14" spans="1:32" x14ac:dyDescent="0.2">
      <c r="A14" s="431" t="s">
        <v>259</v>
      </c>
      <c r="B14" s="180" t="str">
        <f>Translations!$B$588</f>
        <v>Sub-installation with product benchmark</v>
      </c>
    </row>
    <row r="15" spans="1:32" x14ac:dyDescent="0.2">
      <c r="A15" s="431" t="s">
        <v>261</v>
      </c>
      <c r="B15" s="180" t="str">
        <f>Translations!$B$589</f>
        <v>Fall-Back Sub-installation</v>
      </c>
    </row>
    <row r="16" spans="1:32" x14ac:dyDescent="0.2">
      <c r="A16" s="432" t="s">
        <v>263</v>
      </c>
      <c r="B16" s="180" t="str">
        <f>Translations!$B$590</f>
        <v>year</v>
      </c>
    </row>
    <row r="17" spans="1:7" x14ac:dyDescent="0.2">
      <c r="A17" s="432" t="s">
        <v>265</v>
      </c>
      <c r="B17" s="180" t="str">
        <f>Translations!$B$591</f>
        <v>tonnes</v>
      </c>
    </row>
    <row r="18" spans="1:7" x14ac:dyDescent="0.2">
      <c r="A18" s="432" t="s">
        <v>266</v>
      </c>
      <c r="B18" s="180" t="s">
        <v>267</v>
      </c>
    </row>
    <row r="19" spans="1:7" x14ac:dyDescent="0.2">
      <c r="A19" s="432" t="s">
        <v>268</v>
      </c>
      <c r="B19" s="180" t="s">
        <v>269</v>
      </c>
    </row>
    <row r="20" spans="1:7" x14ac:dyDescent="0.2">
      <c r="A20" s="432" t="s">
        <v>270</v>
      </c>
      <c r="B20" s="180" t="s">
        <v>271</v>
      </c>
    </row>
    <row r="21" spans="1:7" x14ac:dyDescent="0.2">
      <c r="A21" s="432" t="s">
        <v>272</v>
      </c>
      <c r="B21" s="180" t="s">
        <v>273</v>
      </c>
    </row>
    <row r="22" spans="1:7" x14ac:dyDescent="0.2">
      <c r="A22" s="432" t="s">
        <v>274</v>
      </c>
      <c r="B22" s="180" t="s">
        <v>275</v>
      </c>
    </row>
    <row r="23" spans="1:7" x14ac:dyDescent="0.2">
      <c r="A23" s="432" t="s">
        <v>276</v>
      </c>
      <c r="B23" s="180" t="str">
        <f>Translations!$B$592</f>
        <v>TJ / year</v>
      </c>
    </row>
    <row r="24" spans="1:7" x14ac:dyDescent="0.2">
      <c r="A24" s="432" t="s">
        <v>278</v>
      </c>
      <c r="B24" s="180" t="s">
        <v>279</v>
      </c>
    </row>
    <row r="25" spans="1:7" x14ac:dyDescent="0.2">
      <c r="A25" s="432" t="s">
        <v>280</v>
      </c>
      <c r="B25" s="180" t="str">
        <f>Translations!$B$593</f>
        <v>MWh / year</v>
      </c>
    </row>
    <row r="26" spans="1:7" x14ac:dyDescent="0.2">
      <c r="A26" s="432" t="s">
        <v>282</v>
      </c>
      <c r="B26" s="180" t="s">
        <v>283</v>
      </c>
    </row>
    <row r="27" spans="1:7" x14ac:dyDescent="0.2">
      <c r="A27" s="432" t="s">
        <v>284</v>
      </c>
      <c r="B27" s="180" t="str">
        <f>Translations!$B$594</f>
        <v>t / year</v>
      </c>
    </row>
    <row r="28" spans="1:7" x14ac:dyDescent="0.2">
      <c r="A28" s="432" t="s">
        <v>297</v>
      </c>
      <c r="B28" s="180" t="s">
        <v>295</v>
      </c>
      <c r="C28" s="295" t="s">
        <v>296</v>
      </c>
    </row>
    <row r="29" spans="1:7" x14ac:dyDescent="0.2">
      <c r="A29" s="432" t="s">
        <v>298</v>
      </c>
      <c r="B29" s="180" t="str">
        <f>Translations!$B$595</f>
        <v>tonnes per day</v>
      </c>
      <c r="C29" s="295" t="str">
        <f>Translations!$B$596</f>
        <v>MW (th)</v>
      </c>
    </row>
    <row r="30" spans="1:7" x14ac:dyDescent="0.2">
      <c r="A30" s="432" t="s">
        <v>324</v>
      </c>
      <c r="B30" s="180" t="str">
        <f>Translations!$B$597</f>
        <v>Import</v>
      </c>
      <c r="C30" s="295" t="str">
        <f>Translations!$B$598</f>
        <v>Export</v>
      </c>
    </row>
    <row r="31" spans="1:7" x14ac:dyDescent="0.2">
      <c r="A31" s="432" t="s">
        <v>327</v>
      </c>
      <c r="B31" s="180" t="str">
        <f>Translations!$B$170</f>
        <v>Measurable heat</v>
      </c>
      <c r="C31" s="295" t="str">
        <f>Translations!$B$232</f>
        <v>Waste gases</v>
      </c>
      <c r="D31" s="295" t="str">
        <f>Translations!$B$599</f>
        <v>Intermediate products</v>
      </c>
      <c r="E31" s="295" t="str">
        <f>Translations!$B$600</f>
        <v>CCU</v>
      </c>
      <c r="F31" s="295" t="str">
        <f>Translations!$B$601</f>
        <v>CCS</v>
      </c>
      <c r="G31" s="295" t="str">
        <f>Translations!$B$602</f>
        <v>Heat from Nitric acid production</v>
      </c>
    </row>
    <row r="32" spans="1:7" x14ac:dyDescent="0.2">
      <c r="A32" s="432" t="s">
        <v>446</v>
      </c>
      <c r="B32" s="180" t="str">
        <f>Translations!$B$603</f>
        <v>Uncertainty assessment</v>
      </c>
      <c r="C32" s="180" t="str">
        <f>Translations!$B$604</f>
        <v>Technically infeasible</v>
      </c>
      <c r="D32" s="295" t="str">
        <f>Translations!$B$605</f>
        <v>Unreasonable costs</v>
      </c>
    </row>
    <row r="33" spans="1:5" x14ac:dyDescent="0.2">
      <c r="A33" s="437" t="s">
        <v>472</v>
      </c>
      <c r="B33" s="26" t="str">
        <f>Translations!$B$606</f>
        <v>Activity missing (A.I.4.a)!</v>
      </c>
    </row>
    <row r="34" spans="1:5" x14ac:dyDescent="0.2">
      <c r="A34" s="437" t="s">
        <v>1106</v>
      </c>
      <c r="B34" s="26" t="str">
        <f>Translations!$B$607</f>
        <v>Click here to return to sheet F_ProductBM</v>
      </c>
    </row>
    <row r="35" spans="1:5" x14ac:dyDescent="0.2">
      <c r="A35" s="436" t="s">
        <v>665</v>
      </c>
      <c r="B35" s="295" t="str">
        <f>Translations!$B$608</f>
        <v>relevant</v>
      </c>
    </row>
    <row r="36" spans="1:5" x14ac:dyDescent="0.2">
      <c r="A36" s="436" t="s">
        <v>666</v>
      </c>
      <c r="B36" s="295" t="str">
        <f>Translations!$B$609</f>
        <v>not relevant</v>
      </c>
    </row>
    <row r="37" spans="1:5" x14ac:dyDescent="0.2">
      <c r="A37" s="436" t="s">
        <v>1078</v>
      </c>
      <c r="B37" s="26" t="str">
        <f>Translations!$B$610</f>
        <v>Please enter data in this section!</v>
      </c>
    </row>
    <row r="38" spans="1:5" x14ac:dyDescent="0.2">
      <c r="A38" s="436" t="s">
        <v>844</v>
      </c>
      <c r="B38" s="295" t="str">
        <f>Translations!$B$611</f>
        <v>The list of aspects this description should cover can be found at the top of this sheet!</v>
      </c>
    </row>
    <row r="39" spans="1:5" x14ac:dyDescent="0.2">
      <c r="A39" s="437" t="s">
        <v>982</v>
      </c>
      <c r="B39" s="26" t="str">
        <f>Translations!$B$612</f>
        <v>Please continue with the next points below</v>
      </c>
    </row>
    <row r="40" spans="1:5" x14ac:dyDescent="0.2">
      <c r="A40" s="437" t="s">
        <v>1006</v>
      </c>
      <c r="B40" s="26" t="str">
        <f>Translations!$B$613</f>
        <v xml:space="preserve">Detailed instructions for data entries in this tool can be found at the first copy of this tool. </v>
      </c>
    </row>
    <row r="41" spans="1:5" x14ac:dyDescent="0.2">
      <c r="A41" s="432" t="s">
        <v>1062</v>
      </c>
      <c r="B41" s="180" t="str">
        <f>Translations!$B$614</f>
        <v>Please proceed to the next sub-installation!</v>
      </c>
    </row>
    <row r="42" spans="1:5" x14ac:dyDescent="0.2">
      <c r="A42" s="437" t="s">
        <v>855</v>
      </c>
      <c r="B42" s="438" t="str">
        <f>Translations!$B$615</f>
        <v>Installation covered by ETS</v>
      </c>
      <c r="C42" s="438" t="str">
        <f>Translations!$B$616</f>
        <v>Installation outside ETS</v>
      </c>
      <c r="D42" s="438" t="str">
        <f>Translations!$B$617</f>
        <v>Installation producing Nitric Acid</v>
      </c>
      <c r="E42" s="438" t="str">
        <f>Translations!$B$618</f>
        <v>Heat distribution network</v>
      </c>
    </row>
    <row r="43" spans="1:5" x14ac:dyDescent="0.2">
      <c r="A43" s="437" t="s">
        <v>856</v>
      </c>
      <c r="B43" s="438" t="str">
        <f>Translations!$B$170</f>
        <v>Measurable heat</v>
      </c>
      <c r="C43" s="438" t="str">
        <f>Translations!$B$171</f>
        <v>Waste gas</v>
      </c>
      <c r="D43" s="328" t="str">
        <f>Translations!$B$619</f>
        <v>transferred CO2</v>
      </c>
      <c r="E43" s="438" t="str">
        <f>Translations!$B$599</f>
        <v>Intermediate products</v>
      </c>
    </row>
    <row r="44" spans="1:5" x14ac:dyDescent="0.2">
      <c r="A44" s="437" t="s">
        <v>858</v>
      </c>
      <c r="B44" s="438" t="str">
        <f>Translations!$B$620</f>
        <v>Heat</v>
      </c>
      <c r="C44" s="438" t="str">
        <f>Translations!$B$171</f>
        <v>Waste gas</v>
      </c>
      <c r="D44" s="438" t="s">
        <v>296</v>
      </c>
      <c r="E44" s="437"/>
    </row>
    <row r="45" spans="1:5" x14ac:dyDescent="0.2">
      <c r="A45" s="437" t="s">
        <v>859</v>
      </c>
      <c r="B45" s="26" t="str">
        <f>Translations!$B$597</f>
        <v>Import</v>
      </c>
      <c r="C45" s="26" t="str">
        <f>Translations!$B$598</f>
        <v>Export</v>
      </c>
      <c r="D45" s="437"/>
      <c r="E45" s="437"/>
    </row>
    <row r="48" spans="1:5" x14ac:dyDescent="0.2">
      <c r="A48" s="436" t="s">
        <v>370</v>
      </c>
    </row>
    <row r="49" spans="1:9" s="13" customFormat="1" x14ac:dyDescent="0.2">
      <c r="A49" s="13" t="str">
        <f>Translations!$B$621</f>
        <v>Activity list</v>
      </c>
    </row>
    <row r="50" spans="1:9" x14ac:dyDescent="0.2">
      <c r="A50" s="436" t="str">
        <f>Translations!$B$622</f>
        <v>No. of Activity</v>
      </c>
      <c r="B50" s="436" t="str">
        <f>Translations!$B$623</f>
        <v>Activity (Annex I ETS Directive)</v>
      </c>
      <c r="I50" s="436" t="s">
        <v>1955</v>
      </c>
    </row>
    <row r="51" spans="1:9" ht="15" x14ac:dyDescent="0.25">
      <c r="A51" s="436">
        <v>1</v>
      </c>
      <c r="B51" s="678" t="str">
        <f>IF(LEN(I51)&gt;250,LEFT(I51,250),I51)</f>
        <v>Combustion of fuels in installations with a total rated thermal input exceeding 20 MW (except in installations for the incineration of hazardous or municipal waste)</v>
      </c>
      <c r="I51" s="295" t="str">
        <f>Translations!B624</f>
        <v>Combustion of fuels in installations with a total rated thermal input exceeding 20 MW (except in installations for the incineration of hazardous or municipal waste)</v>
      </c>
    </row>
    <row r="52" spans="1:9" ht="15" x14ac:dyDescent="0.25">
      <c r="A52" s="436">
        <v>2</v>
      </c>
      <c r="B52" s="678" t="str">
        <f t="shared" ref="B52:B78" si="0">IF(LEN(I52)&gt;250,LEFT(I52,250),I52)</f>
        <v xml:space="preserve">Refining of mineral oil </v>
      </c>
      <c r="I52" s="295" t="str">
        <f>Translations!B625</f>
        <v xml:space="preserve">Refining of mineral oil </v>
      </c>
    </row>
    <row r="53" spans="1:9" ht="15" x14ac:dyDescent="0.25">
      <c r="A53" s="436">
        <v>3</v>
      </c>
      <c r="B53" s="678" t="str">
        <f t="shared" si="0"/>
        <v xml:space="preserve">Production of coke </v>
      </c>
      <c r="I53" s="295" t="str">
        <f>Translations!B626</f>
        <v xml:space="preserve">Production of coke </v>
      </c>
    </row>
    <row r="54" spans="1:9" ht="15" x14ac:dyDescent="0.25">
      <c r="A54" s="436">
        <v>4</v>
      </c>
      <c r="B54" s="678" t="str">
        <f t="shared" si="0"/>
        <v xml:space="preserve">Metal ore (including sulphide ore) roasting or sintering, including pelletisation </v>
      </c>
      <c r="I54" s="295" t="str">
        <f>Translations!B627</f>
        <v xml:space="preserve">Metal ore (including sulphide ore) roasting or sintering, including pelletisation </v>
      </c>
    </row>
    <row r="55" spans="1:9" ht="15" x14ac:dyDescent="0.25">
      <c r="A55" s="436">
        <v>5</v>
      </c>
      <c r="B55" s="678" t="str">
        <f t="shared" si="0"/>
        <v xml:space="preserve">Production of pig iron or steel (primary or secondary fusion) including continuous casting, with a capacity exceeding 2,5 tonnes per hour </v>
      </c>
      <c r="I55" s="295" t="str">
        <f>Translations!B628</f>
        <v xml:space="preserve">Production of pig iron or steel (primary or secondary fusion) including continuous casting, with a capacity exceeding 2,5 tonnes per hour </v>
      </c>
    </row>
    <row r="56" spans="1:9" ht="15" x14ac:dyDescent="0.25">
      <c r="A56" s="436">
        <v>6</v>
      </c>
      <c r="B56" s="678" t="str">
        <f t="shared" si="0"/>
        <v>Production or processing of ferrous metals (including ferro-alloys) where combustion units with a total rated thermal input exceeding 20 MW are operated. Processing includes, inter alia, rolling mills, re-heaters, annealing furnaces, smitheries, foun</v>
      </c>
      <c r="I56" s="295"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57" spans="1:9" ht="15" x14ac:dyDescent="0.25">
      <c r="A57" s="436">
        <v>7</v>
      </c>
      <c r="B57" s="678" t="str">
        <f t="shared" si="0"/>
        <v xml:space="preserve">Production of primary aluminium </v>
      </c>
      <c r="I57" s="295" t="str">
        <f>Translations!B630</f>
        <v xml:space="preserve">Production of primary aluminium </v>
      </c>
    </row>
    <row r="58" spans="1:9" ht="15" x14ac:dyDescent="0.25">
      <c r="A58" s="436">
        <v>8</v>
      </c>
      <c r="B58" s="678" t="str">
        <f t="shared" si="0"/>
        <v>Production of secondary aluminium where combustion units with a total rated thermal input exceeding 20 MW are operated</v>
      </c>
      <c r="I58" s="295" t="str">
        <f>Translations!B631</f>
        <v>Production of secondary aluminium where combustion units with a total rated thermal input exceeding 20 MW are operated</v>
      </c>
    </row>
    <row r="59" spans="1:9" ht="15" x14ac:dyDescent="0.25">
      <c r="A59" s="436">
        <v>9</v>
      </c>
      <c r="B59" s="678" t="str">
        <f t="shared" si="0"/>
        <v>Production or processing of non-ferrous metals, including production of alloys, refining, foundry casting, etc., where combustion units with a total rated thermal input (including fuels used as reducing agents) exceeding 20 MW are operated</v>
      </c>
      <c r="I59" s="295" t="str">
        <f>Translations!B632</f>
        <v>Production or processing of non-ferrous metals, including production of alloys, refining, foundry casting, etc., where combustion units with a total rated thermal input (including fuels used as reducing agents) exceeding 20 MW are operated</v>
      </c>
    </row>
    <row r="60" spans="1:9" ht="15" x14ac:dyDescent="0.25">
      <c r="A60" s="436">
        <v>10</v>
      </c>
      <c r="B60" s="678" t="str">
        <f t="shared" si="0"/>
        <v xml:space="preserve">Production of cement clinker in rotary kilns with a production capacity exceeding 500 tonnes per day or in other furnaces with a production capacity exceeding 50 tonnes per day </v>
      </c>
      <c r="I60" s="295" t="str">
        <f>Translations!B633</f>
        <v xml:space="preserve">Production of cement clinker in rotary kilns with a production capacity exceeding 500 tonnes per day or in other furnaces with a production capacity exceeding 50 tonnes per day </v>
      </c>
    </row>
    <row r="61" spans="1:9" ht="15" x14ac:dyDescent="0.25">
      <c r="A61" s="436">
        <v>11</v>
      </c>
      <c r="B61" s="678" t="str">
        <f t="shared" si="0"/>
        <v xml:space="preserve">Production of lime or calcination of dolomite or magnesite in rotary kilns or in other furnaces with a production capacity exceeding 50 tonnes per day </v>
      </c>
      <c r="I61" s="295" t="str">
        <f>Translations!B634</f>
        <v xml:space="preserve">Production of lime or calcination of dolomite or magnesite in rotary kilns or in other furnaces with a production capacity exceeding 50 tonnes per day </v>
      </c>
    </row>
    <row r="62" spans="1:9" ht="15" x14ac:dyDescent="0.25">
      <c r="A62" s="436">
        <v>12</v>
      </c>
      <c r="B62" s="678" t="str">
        <f t="shared" si="0"/>
        <v xml:space="preserve">Manufacture of glass including glass fibre with a melting capacity exceeding 20 tonnes per day </v>
      </c>
      <c r="I62" s="295" t="str">
        <f>Translations!B635</f>
        <v xml:space="preserve">Manufacture of glass including glass fibre with a melting capacity exceeding 20 tonnes per day </v>
      </c>
    </row>
    <row r="63" spans="1:9" ht="15" x14ac:dyDescent="0.25">
      <c r="A63" s="436">
        <v>13</v>
      </c>
      <c r="B63" s="678" t="str">
        <f t="shared" si="0"/>
        <v xml:space="preserve">Manufacture of ceramic products by firing, in particular roofing tiles, bricks, refractory bricks, tiles, stoneware or porcelain, with a production capacity exceeding 75 tonnes per day </v>
      </c>
      <c r="I63" s="295" t="str">
        <f>Translations!B636</f>
        <v xml:space="preserve">Manufacture of ceramic products by firing, in particular roofing tiles, bricks, refractory bricks, tiles, stoneware or porcelain, with a production capacity exceeding 75 tonnes per day </v>
      </c>
    </row>
    <row r="64" spans="1:9" ht="15" x14ac:dyDescent="0.25">
      <c r="A64" s="436">
        <v>14</v>
      </c>
      <c r="B64" s="678" t="str">
        <f t="shared" si="0"/>
        <v xml:space="preserve">Manufacture of mineral wool insulation material using glass, rock or slag with a melting capacity exceeding 20 tonnes per day </v>
      </c>
      <c r="I64" s="295" t="str">
        <f>Translations!B637</f>
        <v xml:space="preserve">Manufacture of mineral wool insulation material using glass, rock or slag with a melting capacity exceeding 20 tonnes per day </v>
      </c>
    </row>
    <row r="65" spans="1:9" ht="15" x14ac:dyDescent="0.25">
      <c r="A65" s="436">
        <v>15</v>
      </c>
      <c r="B65" s="678" t="str">
        <f t="shared" si="0"/>
        <v xml:space="preserve">Drying or calcination of gypsum or production of plaster boards and other gypsum products, where combustion units with a total rated thermal input exceeding 20 MW are operated </v>
      </c>
      <c r="I65" s="295" t="str">
        <f>Translations!B638</f>
        <v xml:space="preserve">Drying or calcination of gypsum or production of plaster boards and other gypsum products, where combustion units with a total rated thermal input exceeding 20 MW are operated </v>
      </c>
    </row>
    <row r="66" spans="1:9" ht="15" x14ac:dyDescent="0.25">
      <c r="A66" s="436">
        <v>16</v>
      </c>
      <c r="B66" s="678" t="str">
        <f t="shared" si="0"/>
        <v xml:space="preserve">Production of pulp from timber or other fibrous materials </v>
      </c>
      <c r="I66" s="295" t="str">
        <f>Translations!B639</f>
        <v xml:space="preserve">Production of pulp from timber or other fibrous materials </v>
      </c>
    </row>
    <row r="67" spans="1:9" ht="15" x14ac:dyDescent="0.25">
      <c r="A67" s="436">
        <v>17</v>
      </c>
      <c r="B67" s="678" t="str">
        <f t="shared" si="0"/>
        <v xml:space="preserve">Production of paper or cardboard with a production capacity exceeding 20 tonnes per day </v>
      </c>
      <c r="I67" s="295" t="str">
        <f>Translations!B640</f>
        <v xml:space="preserve">Production of paper or cardboard with a production capacity exceeding 20 tonnes per day </v>
      </c>
    </row>
    <row r="68" spans="1:9" ht="15" x14ac:dyDescent="0.25">
      <c r="A68" s="436">
        <v>18</v>
      </c>
      <c r="B68" s="678" t="str">
        <f t="shared" si="0"/>
        <v xml:space="preserve">Production of carbon black involving the carbonisation of organic substances such as oils, tars, cracker and distillation residues, where combustion units with a total rated thermal input exceeding 20 MW are operated </v>
      </c>
      <c r="I68" s="295" t="str">
        <f>Translations!B641</f>
        <v xml:space="preserve">Production of carbon black involving the carbonisation of organic substances such as oils, tars, cracker and distillation residues, where combustion units with a total rated thermal input exceeding 20 MW are operated </v>
      </c>
    </row>
    <row r="69" spans="1:9" ht="15" x14ac:dyDescent="0.25">
      <c r="A69" s="436">
        <v>19</v>
      </c>
      <c r="B69" s="678" t="str">
        <f t="shared" si="0"/>
        <v xml:space="preserve">Production of nitric acid </v>
      </c>
      <c r="I69" s="295" t="str">
        <f>Translations!B642</f>
        <v xml:space="preserve">Production of nitric acid </v>
      </c>
    </row>
    <row r="70" spans="1:9" ht="15" x14ac:dyDescent="0.25">
      <c r="A70" s="436">
        <v>20</v>
      </c>
      <c r="B70" s="678" t="str">
        <f t="shared" si="0"/>
        <v xml:space="preserve">Production of adipic acid </v>
      </c>
      <c r="I70" s="295" t="str">
        <f>Translations!B643</f>
        <v xml:space="preserve">Production of adipic acid </v>
      </c>
    </row>
    <row r="71" spans="1:9" ht="15" x14ac:dyDescent="0.25">
      <c r="A71" s="436">
        <v>21</v>
      </c>
      <c r="B71" s="678" t="str">
        <f t="shared" si="0"/>
        <v>Production of glyoxal and glyoxylic acid</v>
      </c>
      <c r="I71" s="295" t="str">
        <f>Translations!B644</f>
        <v>Production of glyoxal and glyoxylic acid</v>
      </c>
    </row>
    <row r="72" spans="1:9" ht="15" x14ac:dyDescent="0.25">
      <c r="A72" s="436">
        <v>22</v>
      </c>
      <c r="B72" s="678" t="str">
        <f t="shared" si="0"/>
        <v xml:space="preserve">Production of ammonia </v>
      </c>
      <c r="I72" s="295" t="str">
        <f>Translations!B645</f>
        <v xml:space="preserve">Production of ammonia </v>
      </c>
    </row>
    <row r="73" spans="1:9" ht="15" x14ac:dyDescent="0.25">
      <c r="A73" s="436">
        <v>23</v>
      </c>
      <c r="B73" s="678" t="str">
        <f t="shared" si="0"/>
        <v xml:space="preserve">Production of bulk organic chemicals by cracking, reforming, partial or full oxidation or by similar processes, with a production capacity exceeding 100 tonnes per day </v>
      </c>
      <c r="I73" s="295" t="str">
        <f>Translations!B646</f>
        <v xml:space="preserve">Production of bulk organic chemicals by cracking, reforming, partial or full oxidation or by similar processes, with a production capacity exceeding 100 tonnes per day </v>
      </c>
    </row>
    <row r="74" spans="1:9" ht="15" x14ac:dyDescent="0.25">
      <c r="A74" s="436">
        <v>24</v>
      </c>
      <c r="B74" s="678" t="str">
        <f t="shared" si="0"/>
        <v xml:space="preserve">Production of hydrogen (H2) and synthesis gas by reforming or partial oxidation with a production capacity exceeding 25 tonnes per day </v>
      </c>
      <c r="I74" s="295" t="str">
        <f>Translations!B647</f>
        <v xml:space="preserve">Production of hydrogen (H2) and synthesis gas by reforming or partial oxidation with a production capacity exceeding 25 tonnes per day </v>
      </c>
    </row>
    <row r="75" spans="1:9" ht="15" x14ac:dyDescent="0.25">
      <c r="A75" s="436">
        <v>25</v>
      </c>
      <c r="B75" s="678" t="str">
        <f t="shared" si="0"/>
        <v xml:space="preserve">Production of soda ash (Na2CO3) and sodium bicarbonate (NaHCO3) </v>
      </c>
      <c r="I75" s="295" t="str">
        <f>Translations!B648</f>
        <v xml:space="preserve">Production of soda ash (Na2CO3) and sodium bicarbonate (NaHCO3) </v>
      </c>
    </row>
    <row r="76" spans="1:9" ht="15" x14ac:dyDescent="0.25">
      <c r="A76" s="436">
        <v>26</v>
      </c>
      <c r="B76" s="678" t="str">
        <f t="shared" si="0"/>
        <v>Capture of greenhouse gases from installations covered by this Directive for the purpose of transport and geological storage in a storage site permitted under Directive 2009/31/EC</v>
      </c>
      <c r="I76" s="295" t="str">
        <f>Translations!B649</f>
        <v>Capture of greenhouse gases from installations covered by this Directive for the purpose of transport and geological storage in a storage site permitted under Directive 2009/31/EC</v>
      </c>
    </row>
    <row r="77" spans="1:9" ht="15" x14ac:dyDescent="0.25">
      <c r="A77" s="436">
        <v>27</v>
      </c>
      <c r="B77" s="678" t="str">
        <f t="shared" si="0"/>
        <v>Transport of greenhouse gases by pipelines for geological storage in a storage site permitted under Directive 2009/31/EC</v>
      </c>
      <c r="I77" s="295" t="str">
        <f>Translations!B650</f>
        <v>Transport of greenhouse gases by pipelines for geological storage in a storage site permitted under Directive 2009/31/EC</v>
      </c>
    </row>
    <row r="78" spans="1:9" ht="15" x14ac:dyDescent="0.25">
      <c r="A78" s="436">
        <v>28</v>
      </c>
      <c r="B78" s="678" t="str">
        <f t="shared" si="0"/>
        <v>Geological storage of greenhouse gases in a storage site permitted under Directive 2009/31/EC</v>
      </c>
      <c r="I78" s="295" t="str">
        <f>Translations!B651</f>
        <v>Geological storage of greenhouse gases in a storage site permitted under Directive 2009/31/EC</v>
      </c>
    </row>
    <row r="82" spans="1:2" x14ac:dyDescent="0.2">
      <c r="A82" s="436" t="s">
        <v>371</v>
      </c>
    </row>
    <row r="83" spans="1:2" s="13" customFormat="1" x14ac:dyDescent="0.2">
      <c r="A83" s="13" t="str">
        <f>Translations!$B$652</f>
        <v>Source stream type list</v>
      </c>
    </row>
    <row r="84" spans="1:2" x14ac:dyDescent="0.2">
      <c r="A84" s="436" t="str">
        <f>Translations!$B$653</f>
        <v>No. of type</v>
      </c>
      <c r="B84" s="436" t="str">
        <f>Translations!$B$654</f>
        <v>Source stream type</v>
      </c>
    </row>
    <row r="85" spans="1:2" x14ac:dyDescent="0.2">
      <c r="B85" s="436" t="str">
        <f>Translations!$B$655</f>
        <v>Combustion: Commercial standard fuels</v>
      </c>
    </row>
    <row r="86" spans="1:2" x14ac:dyDescent="0.2">
      <c r="B86" s="436" t="str">
        <f>Translations!$B$656</f>
        <v>Combustion: Other gaseous and liquid fuels</v>
      </c>
    </row>
    <row r="87" spans="1:2" x14ac:dyDescent="0.2">
      <c r="B87" s="436" t="str">
        <f>Translations!$B$657</f>
        <v>Combustion: Solid fuels</v>
      </c>
    </row>
    <row r="88" spans="1:2" x14ac:dyDescent="0.2">
      <c r="B88" s="436" t="str">
        <f>Translations!$B$658</f>
        <v>Combustion: Flaring</v>
      </c>
    </row>
    <row r="89" spans="1:2" x14ac:dyDescent="0.2">
      <c r="B89" s="436" t="str">
        <f>Translations!$B$659</f>
        <v>Combustion: Scrubbing: carbonate (Method A)</v>
      </c>
    </row>
    <row r="90" spans="1:2" x14ac:dyDescent="0.2">
      <c r="B90" s="436" t="str">
        <f>Translations!$B$660</f>
        <v>Combustion: Scrubbing: gypsum (Method B)</v>
      </c>
    </row>
    <row r="91" spans="1:2" x14ac:dyDescent="0.2">
      <c r="B91" s="436" t="str">
        <f>Translations!$B$661</f>
        <v>Refining of mineral oil: Catalytic cracker regeneration</v>
      </c>
    </row>
    <row r="92" spans="1:2" x14ac:dyDescent="0.2">
      <c r="B92" s="436" t="str">
        <f>Translations!$B$662</f>
        <v>Refining of mineral oil: Hydrogen production</v>
      </c>
    </row>
    <row r="93" spans="1:2" x14ac:dyDescent="0.2">
      <c r="B93" s="436" t="str">
        <f>Translations!$B$663</f>
        <v>Production of coke: Mass balance methodology</v>
      </c>
    </row>
    <row r="94" spans="1:2" x14ac:dyDescent="0.2">
      <c r="B94" s="436" t="str">
        <f>Translations!$B$664</f>
        <v>Metal ore roasting and sintering: Carbonate input</v>
      </c>
    </row>
    <row r="95" spans="1:2" x14ac:dyDescent="0.2">
      <c r="B95" s="436" t="str">
        <f>Translations!$B$665</f>
        <v>Metal ore roasting and sintering: Mass balance methodology</v>
      </c>
    </row>
    <row r="96" spans="1:2" x14ac:dyDescent="0.2">
      <c r="B96" s="436" t="str">
        <f>Translations!$B$666</f>
        <v>Production of iron and steel: Fuel as process input</v>
      </c>
    </row>
    <row r="97" spans="2:2" x14ac:dyDescent="0.2">
      <c r="B97" s="436" t="str">
        <f>Translations!$B$667</f>
        <v>Production of iron and steel: Mass balance methodology</v>
      </c>
    </row>
    <row r="98" spans="2:2" x14ac:dyDescent="0.2">
      <c r="B98" s="436" t="str">
        <f>Translations!$B$668</f>
        <v>Production of cement clinker: Kiln input based (Method A)</v>
      </c>
    </row>
    <row r="99" spans="2:2" x14ac:dyDescent="0.2">
      <c r="B99" s="436" t="str">
        <f>Translations!$B$669</f>
        <v>Production of cement clinker: Clinker output (Method B)</v>
      </c>
    </row>
    <row r="100" spans="2:2" x14ac:dyDescent="0.2">
      <c r="B100" s="436" t="str">
        <f>Translations!$B$670</f>
        <v>Production of cement clinker: CKD</v>
      </c>
    </row>
    <row r="101" spans="2:2" x14ac:dyDescent="0.2">
      <c r="B101" s="436" t="str">
        <f>Translations!$B$671</f>
        <v>Production of cement clinker: Non-carbonate carbon</v>
      </c>
    </row>
    <row r="102" spans="2:2" x14ac:dyDescent="0.2">
      <c r="B102" s="436" t="str">
        <f>Translations!$B$672</f>
        <v>Production of lime and calcination of dolomite/magnesite: Carbonates (Method A)</v>
      </c>
    </row>
    <row r="103" spans="2:2" x14ac:dyDescent="0.2">
      <c r="B103" s="436" t="str">
        <f>Translations!$B$673</f>
        <v>Production of lime and calcination of dolomite/magnesite: Alkali earth oxide (Method B)</v>
      </c>
    </row>
    <row r="104" spans="2:2" x14ac:dyDescent="0.2">
      <c r="B104" s="436" t="str">
        <f>Translations!$B$674</f>
        <v>Production of lime and calcination of dolomite/magnesite: Kiln dust (Method B)</v>
      </c>
    </row>
    <row r="105" spans="2:2" x14ac:dyDescent="0.2">
      <c r="B105" s="436" t="str">
        <f>Translations!$B$675</f>
        <v>Manufacture of glass and mineral wool: Carbonates (input)</v>
      </c>
    </row>
    <row r="106" spans="2:2" x14ac:dyDescent="0.2">
      <c r="B106" s="436" t="str">
        <f>Translations!$B$676</f>
        <v>Manufacture of ceramic products: Carbon inputs (Method A)</v>
      </c>
    </row>
    <row r="107" spans="2:2" x14ac:dyDescent="0.2">
      <c r="B107" s="436" t="str">
        <f>Translations!$B$677</f>
        <v>Manufacture of ceramic products: Alkali oxide (Method B)</v>
      </c>
    </row>
    <row r="108" spans="2:2" x14ac:dyDescent="0.2">
      <c r="B108" s="436" t="str">
        <f>Translations!$B$678</f>
        <v>Manufacture of ceramic products: Scrubbing</v>
      </c>
    </row>
    <row r="109" spans="2:2" x14ac:dyDescent="0.2">
      <c r="B109" s="436" t="str">
        <f>Translations!$B$679</f>
        <v>Production of pulp and paper: Make up chemicals</v>
      </c>
    </row>
    <row r="110" spans="2:2" x14ac:dyDescent="0.2">
      <c r="B110" s="436" t="str">
        <f>Translations!$B$680</f>
        <v>Production of carbon black: Mass balance methodology</v>
      </c>
    </row>
    <row r="111" spans="2:2" x14ac:dyDescent="0.2">
      <c r="B111" s="436" t="str">
        <f>Translations!$B$681</f>
        <v>Production of ammonia: Fuel as process input</v>
      </c>
    </row>
    <row r="112" spans="2:2" x14ac:dyDescent="0.2">
      <c r="B112" s="436" t="str">
        <f>Translations!$B$682</f>
        <v>Production of hydrogen and synthesis gas:  Fuel as process input</v>
      </c>
    </row>
    <row r="113" spans="1:14" x14ac:dyDescent="0.2">
      <c r="B113" s="436" t="str">
        <f>Translations!$B$683</f>
        <v>Production of hydrogen and synthesis gas: Mass balance methodology</v>
      </c>
    </row>
    <row r="114" spans="1:14" x14ac:dyDescent="0.2">
      <c r="B114" s="436" t="str">
        <f>Translations!$B$684</f>
        <v>Production of bulk organic chemicals: Mass balance methodology</v>
      </c>
    </row>
    <row r="115" spans="1:14" x14ac:dyDescent="0.2">
      <c r="B115" s="436" t="str">
        <f>Translations!$B$685</f>
        <v>Production or processing of ferrous and non-ferrous metals, including secondary aluminium: Process emissions</v>
      </c>
    </row>
    <row r="116" spans="1:14" x14ac:dyDescent="0.2">
      <c r="B116" s="436" t="str">
        <f>Translations!$B$686</f>
        <v>Production or processing of ferrous and non-ferrous metals, including secondary aluminium: Mass balance methodology</v>
      </c>
    </row>
    <row r="117" spans="1:14" x14ac:dyDescent="0.2">
      <c r="B117" s="436" t="str">
        <f>Translations!$B$687</f>
        <v>Primary aluminium production: Mass balance methodology</v>
      </c>
    </row>
    <row r="118" spans="1:14" x14ac:dyDescent="0.2">
      <c r="B118" s="436" t="str">
        <f>Translations!$B$688</f>
        <v>Primary aluminium production: PFC emissions (slope method)</v>
      </c>
    </row>
    <row r="119" spans="1:14" x14ac:dyDescent="0.2">
      <c r="B119" s="436" t="str">
        <f>Translations!$B$689</f>
        <v>Primary aluminium production: PFC emissions (overvoltage method)</v>
      </c>
    </row>
    <row r="121" spans="1:14" s="13" customFormat="1" x14ac:dyDescent="0.2">
      <c r="A121" s="13" t="str">
        <f>Translations!$B$690</f>
        <v>Benchmark List</v>
      </c>
    </row>
    <row r="122" spans="1:14" x14ac:dyDescent="0.2">
      <c r="A122" s="329" t="str">
        <f>Translations!$B$623</f>
        <v>Activity (Annex I ETS Directive)</v>
      </c>
      <c r="B122" s="329" t="str">
        <f>Translations!$B$622</f>
        <v>No. of Activity</v>
      </c>
      <c r="C122" s="329" t="str">
        <f>Translations!$B$691</f>
        <v>No. of BM</v>
      </c>
      <c r="D122" s="329" t="str">
        <f>Translations!$B$692</f>
        <v>alternative BM No.</v>
      </c>
      <c r="E122" s="329" t="str">
        <f>Translations!$B$693</f>
        <v>Product benchmark</v>
      </c>
      <c r="F122" s="329" t="str">
        <f>Translations!$B$694</f>
        <v>Unit</v>
      </c>
      <c r="G122" s="329" t="str">
        <f>Translations!$B$695</f>
        <v>Carbon leakage?</v>
      </c>
      <c r="H122" s="329" t="str">
        <f>Translations!$B$696</f>
        <v>Exchangeability electricity</v>
      </c>
      <c r="I122" s="329" t="str">
        <f>Translations!$B$697</f>
        <v>Message regarding special reporting</v>
      </c>
      <c r="J122" s="329" t="str">
        <f>Translations!$B$698</f>
        <v>Jump indicator</v>
      </c>
      <c r="N122" s="436" t="s">
        <v>1955</v>
      </c>
    </row>
    <row r="123" spans="1:14" ht="15" x14ac:dyDescent="0.25">
      <c r="A123" s="678" t="str">
        <f>IF(LEN(N123)&gt;250,LEFT(N123,250),N123)</f>
        <v xml:space="preserve">Refining of mineral oil </v>
      </c>
      <c r="B123" s="329">
        <v>2</v>
      </c>
      <c r="C123" s="329">
        <v>1</v>
      </c>
      <c r="D123" s="439" t="s">
        <v>1119</v>
      </c>
      <c r="E123" s="329" t="str">
        <f>Translations!$B$699</f>
        <v>Refinery products</v>
      </c>
      <c r="F123" s="329" t="str">
        <f>Translations!$B$700</f>
        <v>CWT</v>
      </c>
      <c r="G123" s="329" t="b">
        <v>1</v>
      </c>
      <c r="H123" s="329" t="b">
        <v>1</v>
      </c>
      <c r="I123" s="329" t="str">
        <f>Translations!$B$701</f>
        <v>Please use CWT tool in sheet "SpecialBM" for calculating historical activity levels.</v>
      </c>
      <c r="J123" s="329" t="s">
        <v>18</v>
      </c>
      <c r="N123" s="329" t="str">
        <f>Translations!$B$625</f>
        <v xml:space="preserve">Refining of mineral oil </v>
      </c>
    </row>
    <row r="124" spans="1:14" x14ac:dyDescent="0.2">
      <c r="A124" s="329" t="str">
        <f>Translations!$B$626</f>
        <v xml:space="preserve">Production of coke </v>
      </c>
      <c r="B124" s="329">
        <v>3</v>
      </c>
      <c r="C124" s="329">
        <v>2</v>
      </c>
      <c r="D124" s="439" t="s">
        <v>1120</v>
      </c>
      <c r="E124" s="329" t="str">
        <f>Translations!$B$702</f>
        <v>Coke</v>
      </c>
      <c r="F124" s="329" t="str">
        <f>Translations!$B$591</f>
        <v>tonnes</v>
      </c>
      <c r="G124" s="329" t="b">
        <v>1</v>
      </c>
      <c r="H124" s="329" t="b">
        <v>0</v>
      </c>
      <c r="I124" s="329" t="str">
        <f>""</f>
        <v/>
      </c>
      <c r="J124" s="329"/>
      <c r="N124" s="329" t="str">
        <f>Translations!$B$626</f>
        <v xml:space="preserve">Production of coke </v>
      </c>
    </row>
    <row r="125" spans="1:14" x14ac:dyDescent="0.2">
      <c r="A125" s="329" t="str">
        <f>Translations!$B$627</f>
        <v xml:space="preserve">Metal ore (including sulphide ore) roasting or sintering, including pelletisation </v>
      </c>
      <c r="B125" s="329">
        <v>4</v>
      </c>
      <c r="C125" s="329">
        <v>3</v>
      </c>
      <c r="D125" s="439" t="s">
        <v>1121</v>
      </c>
      <c r="E125" s="329" t="str">
        <f>Translations!$B$703</f>
        <v>Sintered ore</v>
      </c>
      <c r="F125" s="329" t="str">
        <f>Translations!$B$591</f>
        <v>tonnes</v>
      </c>
      <c r="G125" s="329" t="b">
        <v>1</v>
      </c>
      <c r="H125" s="329" t="b">
        <v>0</v>
      </c>
      <c r="I125" s="329" t="str">
        <f>""</f>
        <v/>
      </c>
      <c r="J125" s="329"/>
      <c r="N125" s="329" t="str">
        <f>Translations!$B$627</f>
        <v xml:space="preserve">Metal ore (including sulphide ore) roasting or sintering, including pelletisation </v>
      </c>
    </row>
    <row r="126" spans="1:14" x14ac:dyDescent="0.2">
      <c r="A126" s="329" t="str">
        <f>Translations!$B$628</f>
        <v xml:space="preserve">Production of pig iron or steel (primary or secondary fusion) including continuous casting, with a capacity exceeding 2,5 tonnes per hour </v>
      </c>
      <c r="B126" s="329">
        <v>5</v>
      </c>
      <c r="C126" s="329">
        <v>4</v>
      </c>
      <c r="D126" s="439" t="s">
        <v>1122</v>
      </c>
      <c r="E126" s="329" t="str">
        <f>Translations!$B$704</f>
        <v>Hot metal</v>
      </c>
      <c r="F126" s="329" t="str">
        <f>Translations!$B$591</f>
        <v>tonnes</v>
      </c>
      <c r="G126" s="329" t="b">
        <v>1</v>
      </c>
      <c r="H126" s="329" t="b">
        <v>0</v>
      </c>
      <c r="I126" s="329" t="str">
        <f>""</f>
        <v/>
      </c>
      <c r="J126" s="329"/>
      <c r="N126" s="329" t="str">
        <f>Translations!$B$628</f>
        <v xml:space="preserve">Production of pig iron or steel (primary or secondary fusion) including continuous casting, with a capacity exceeding 2,5 tonnes per hour </v>
      </c>
    </row>
    <row r="127" spans="1:14" x14ac:dyDescent="0.2">
      <c r="A127" s="329" t="str">
        <f>Translations!$B$628</f>
        <v xml:space="preserve">Production of pig iron or steel (primary or secondary fusion) including continuous casting, with a capacity exceeding 2,5 tonnes per hour </v>
      </c>
      <c r="B127" s="329">
        <v>5</v>
      </c>
      <c r="C127" s="329">
        <v>5</v>
      </c>
      <c r="D127" s="439" t="s">
        <v>1123</v>
      </c>
      <c r="E127" s="329" t="str">
        <f>Translations!$B$705</f>
        <v>EAF carbon steel</v>
      </c>
      <c r="F127" s="329" t="str">
        <f>Translations!$B$591</f>
        <v>tonnes</v>
      </c>
      <c r="G127" s="329" t="b">
        <v>1</v>
      </c>
      <c r="H127" s="329" t="b">
        <v>1</v>
      </c>
      <c r="I127" s="329" t="str">
        <f>""</f>
        <v/>
      </c>
      <c r="J127" s="329"/>
      <c r="N127" s="329" t="str">
        <f>Translations!$B$628</f>
        <v xml:space="preserve">Production of pig iron or steel (primary or secondary fusion) including continuous casting, with a capacity exceeding 2,5 tonnes per hour </v>
      </c>
    </row>
    <row r="128" spans="1:14" x14ac:dyDescent="0.2">
      <c r="A128" s="329" t="str">
        <f>Translations!$B$628</f>
        <v xml:space="preserve">Production of pig iron or steel (primary or secondary fusion) including continuous casting, with a capacity exceeding 2,5 tonnes per hour </v>
      </c>
      <c r="B128" s="329">
        <v>5</v>
      </c>
      <c r="C128" s="329">
        <v>6</v>
      </c>
      <c r="D128" s="439" t="s">
        <v>1124</v>
      </c>
      <c r="E128" s="329" t="str">
        <f>Translations!$B$706</f>
        <v>EAF high alloy steel</v>
      </c>
      <c r="F128" s="329" t="str">
        <f>Translations!$B$591</f>
        <v>tonnes</v>
      </c>
      <c r="G128" s="329" t="b">
        <v>1</v>
      </c>
      <c r="H128" s="329" t="b">
        <v>1</v>
      </c>
      <c r="I128" s="329" t="str">
        <f>""</f>
        <v/>
      </c>
      <c r="J128" s="329"/>
      <c r="N128" s="329" t="str">
        <f>Translations!$B$628</f>
        <v xml:space="preserve">Production of pig iron or steel (primary or secondary fusion) including continuous casting, with a capacity exceeding 2,5 tonnes per hour </v>
      </c>
    </row>
    <row r="129" spans="1:14" x14ac:dyDescent="0.2">
      <c r="A129" s="329"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c r="B129" s="329">
        <v>6</v>
      </c>
      <c r="C129" s="329">
        <v>7</v>
      </c>
      <c r="D129" s="439" t="s">
        <v>1125</v>
      </c>
      <c r="E129" s="329" t="str">
        <f>Translations!$B$707</f>
        <v>Iron casting</v>
      </c>
      <c r="F129" s="329" t="str">
        <f>Translations!$B$591</f>
        <v>tonnes</v>
      </c>
      <c r="G129" s="329" t="b">
        <v>1</v>
      </c>
      <c r="H129" s="329" t="b">
        <v>1</v>
      </c>
      <c r="I129" s="329" t="str">
        <f>""</f>
        <v/>
      </c>
      <c r="J129" s="329"/>
      <c r="N129" s="329" t="str">
        <f>Translations!$B$629</f>
        <v>Production or processing of ferrous metals (including ferro-alloys) where combustion units with a total rated thermal input exceeding 20 MW are operated. Processing includes, inter alia, rolling mills, re-heaters, annealing furnaces, smitheries, foundries, coating and pickling</v>
      </c>
    </row>
    <row r="130" spans="1:14" x14ac:dyDescent="0.2">
      <c r="A130" s="329" t="str">
        <f>Translations!$B$630</f>
        <v xml:space="preserve">Production of primary aluminium </v>
      </c>
      <c r="B130" s="329">
        <v>7</v>
      </c>
      <c r="C130" s="329">
        <v>8</v>
      </c>
      <c r="D130" s="439" t="s">
        <v>1126</v>
      </c>
      <c r="E130" s="329" t="str">
        <f>Translations!$B$708</f>
        <v>Pre-bake anode</v>
      </c>
      <c r="F130" s="329" t="str">
        <f>Translations!$B$591</f>
        <v>tonnes</v>
      </c>
      <c r="G130" s="329" t="b">
        <v>1</v>
      </c>
      <c r="H130" s="329" t="b">
        <v>0</v>
      </c>
      <c r="I130" s="329" t="str">
        <f>""</f>
        <v/>
      </c>
      <c r="J130" s="329"/>
      <c r="N130" s="329" t="str">
        <f>Translations!$B$630</f>
        <v xml:space="preserve">Production of primary aluminium </v>
      </c>
    </row>
    <row r="131" spans="1:14" x14ac:dyDescent="0.2">
      <c r="A131" s="329" t="str">
        <f>Translations!$B$630</f>
        <v xml:space="preserve">Production of primary aluminium </v>
      </c>
      <c r="B131" s="329">
        <v>7</v>
      </c>
      <c r="C131" s="329">
        <v>9</v>
      </c>
      <c r="D131" s="439" t="s">
        <v>1127</v>
      </c>
      <c r="E131" s="329" t="str">
        <f>Translations!$B$709</f>
        <v>[Primary] Aluminium</v>
      </c>
      <c r="F131" s="329" t="str">
        <f>Translations!$B$591</f>
        <v>tonnes</v>
      </c>
      <c r="G131" s="329" t="b">
        <v>1</v>
      </c>
      <c r="H131" s="329" t="b">
        <v>0</v>
      </c>
      <c r="I131" s="329" t="str">
        <f>""</f>
        <v/>
      </c>
      <c r="J131" s="329"/>
      <c r="N131" s="329" t="str">
        <f>Translations!$B$630</f>
        <v xml:space="preserve">Production of primary aluminium </v>
      </c>
    </row>
    <row r="132" spans="1:14" x14ac:dyDescent="0.2">
      <c r="A132" s="329" t="str">
        <f>Translations!$B$633</f>
        <v xml:space="preserve">Production of cement clinker in rotary kilns with a production capacity exceeding 500 tonnes per day or in other furnaces with a production capacity exceeding 50 tonnes per day </v>
      </c>
      <c r="B132" s="329">
        <v>10</v>
      </c>
      <c r="C132" s="329">
        <v>10</v>
      </c>
      <c r="D132" s="439" t="s">
        <v>1128</v>
      </c>
      <c r="E132" s="329" t="str">
        <f>Translations!$B$710</f>
        <v>Grey cement clinker</v>
      </c>
      <c r="F132" s="329" t="str">
        <f>Translations!$B$591</f>
        <v>tonnes</v>
      </c>
      <c r="G132" s="329" t="b">
        <v>1</v>
      </c>
      <c r="H132" s="329" t="b">
        <v>0</v>
      </c>
      <c r="I132" s="329" t="str">
        <f>""</f>
        <v/>
      </c>
      <c r="J132" s="329"/>
      <c r="N132" s="329" t="str">
        <f>Translations!$B$633</f>
        <v xml:space="preserve">Production of cement clinker in rotary kilns with a production capacity exceeding 500 tonnes per day or in other furnaces with a production capacity exceeding 50 tonnes per day </v>
      </c>
    </row>
    <row r="133" spans="1:14" x14ac:dyDescent="0.2">
      <c r="A133" s="329" t="str">
        <f>Translations!$B$633</f>
        <v xml:space="preserve">Production of cement clinker in rotary kilns with a production capacity exceeding 500 tonnes per day or in other furnaces with a production capacity exceeding 50 tonnes per day </v>
      </c>
      <c r="B133" s="329">
        <v>10</v>
      </c>
      <c r="C133" s="329">
        <v>11</v>
      </c>
      <c r="D133" s="439" t="s">
        <v>1129</v>
      </c>
      <c r="E133" s="329" t="str">
        <f>Translations!$B$711</f>
        <v>White cement clinker</v>
      </c>
      <c r="F133" s="329" t="str">
        <f>Translations!$B$591</f>
        <v>tonnes</v>
      </c>
      <c r="G133" s="329" t="b">
        <v>1</v>
      </c>
      <c r="H133" s="329" t="b">
        <v>0</v>
      </c>
      <c r="I133" s="329" t="str">
        <f>""</f>
        <v/>
      </c>
      <c r="J133" s="329"/>
      <c r="N133" s="329" t="str">
        <f>Translations!$B$633</f>
        <v xml:space="preserve">Production of cement clinker in rotary kilns with a production capacity exceeding 500 tonnes per day or in other furnaces with a production capacity exceeding 50 tonnes per day </v>
      </c>
    </row>
    <row r="134" spans="1:14" x14ac:dyDescent="0.2">
      <c r="A134" s="329" t="str">
        <f>Translations!$B$634</f>
        <v xml:space="preserve">Production of lime or calcination of dolomite or magnesite in rotary kilns or in other furnaces with a production capacity exceeding 50 tonnes per day </v>
      </c>
      <c r="B134" s="329">
        <v>11</v>
      </c>
      <c r="C134" s="329">
        <v>12</v>
      </c>
      <c r="D134" s="439" t="s">
        <v>1130</v>
      </c>
      <c r="E134" s="329" t="str">
        <f>Translations!$B$425</f>
        <v>Lime</v>
      </c>
      <c r="F134" s="329" t="str">
        <f>Translations!$B$591</f>
        <v>tonnes</v>
      </c>
      <c r="G134" s="329" t="b">
        <v>1</v>
      </c>
      <c r="H134" s="329" t="b">
        <v>0</v>
      </c>
      <c r="I134" s="329" t="str">
        <f>Translations!$B$712</f>
        <v>Please use lime tool in sheet "SpecialBM" for calculating historical activity levels.</v>
      </c>
      <c r="J134" s="329" t="s">
        <v>38</v>
      </c>
      <c r="N134" s="329" t="str">
        <f>Translations!$B$634</f>
        <v xml:space="preserve">Production of lime or calcination of dolomite or magnesite in rotary kilns or in other furnaces with a production capacity exceeding 50 tonnes per day </v>
      </c>
    </row>
    <row r="135" spans="1:14" x14ac:dyDescent="0.2">
      <c r="A135" s="329" t="str">
        <f>Translations!$B$634</f>
        <v xml:space="preserve">Production of lime or calcination of dolomite or magnesite in rotary kilns or in other furnaces with a production capacity exceeding 50 tonnes per day </v>
      </c>
      <c r="B135" s="329">
        <v>11</v>
      </c>
      <c r="C135" s="329">
        <v>13</v>
      </c>
      <c r="D135" s="440" t="s">
        <v>1131</v>
      </c>
      <c r="E135" s="329" t="str">
        <f>Translations!$B$426</f>
        <v>Dolime</v>
      </c>
      <c r="F135" s="329" t="str">
        <f>Translations!$B$591</f>
        <v>tonnes</v>
      </c>
      <c r="G135" s="329" t="b">
        <v>1</v>
      </c>
      <c r="H135" s="329" t="b">
        <v>0</v>
      </c>
      <c r="I135" s="329" t="str">
        <f>Translations!$B$713</f>
        <v>Please use dolime tool in sheet "SpecialBM" for calculating historical activity levels.</v>
      </c>
      <c r="J135" s="329" t="s">
        <v>41</v>
      </c>
      <c r="N135" s="329" t="str">
        <f>Translations!$B$634</f>
        <v xml:space="preserve">Production of lime or calcination of dolomite or magnesite in rotary kilns or in other furnaces with a production capacity exceeding 50 tonnes per day </v>
      </c>
    </row>
    <row r="136" spans="1:14" x14ac:dyDescent="0.2">
      <c r="A136" s="329" t="str">
        <f>Translations!$B$634</f>
        <v xml:space="preserve">Production of lime or calcination of dolomite or magnesite in rotary kilns or in other furnaces with a production capacity exceeding 50 tonnes per day </v>
      </c>
      <c r="B136" s="329">
        <v>11</v>
      </c>
      <c r="C136" s="329">
        <v>14</v>
      </c>
      <c r="D136" s="440" t="s">
        <v>1132</v>
      </c>
      <c r="E136" s="329" t="str">
        <f>Translations!$B$714</f>
        <v>Sintered dolime</v>
      </c>
      <c r="F136" s="329" t="str">
        <f>Translations!$B$591</f>
        <v>tonnes</v>
      </c>
      <c r="G136" s="329" t="b">
        <v>1</v>
      </c>
      <c r="H136" s="329" t="b">
        <v>0</v>
      </c>
      <c r="I136" s="329" t="str">
        <f>""</f>
        <v/>
      </c>
      <c r="J136" s="329"/>
      <c r="N136" s="329" t="str">
        <f>Translations!$B$634</f>
        <v xml:space="preserve">Production of lime or calcination of dolomite or magnesite in rotary kilns or in other furnaces with a production capacity exceeding 50 tonnes per day </v>
      </c>
    </row>
    <row r="137" spans="1:14" x14ac:dyDescent="0.2">
      <c r="A137" s="329" t="str">
        <f>Translations!$B$635</f>
        <v xml:space="preserve">Manufacture of glass including glass fibre with a melting capacity exceeding 20 tonnes per day </v>
      </c>
      <c r="B137" s="329">
        <v>12</v>
      </c>
      <c r="C137" s="329">
        <v>15</v>
      </c>
      <c r="D137" s="440" t="s">
        <v>1133</v>
      </c>
      <c r="E137" s="329" t="str">
        <f>Translations!$B$715</f>
        <v>Float glass</v>
      </c>
      <c r="F137" s="329" t="str">
        <f>Translations!$B$591</f>
        <v>tonnes</v>
      </c>
      <c r="G137" s="329" t="b">
        <v>1</v>
      </c>
      <c r="H137" s="329" t="b">
        <v>0</v>
      </c>
      <c r="I137" s="329" t="str">
        <f>""</f>
        <v/>
      </c>
      <c r="J137" s="329"/>
      <c r="N137" s="329" t="str">
        <f>Translations!$B$635</f>
        <v xml:space="preserve">Manufacture of glass including glass fibre with a melting capacity exceeding 20 tonnes per day </v>
      </c>
    </row>
    <row r="138" spans="1:14" x14ac:dyDescent="0.2">
      <c r="A138" s="329" t="str">
        <f>Translations!$B$635</f>
        <v xml:space="preserve">Manufacture of glass including glass fibre with a melting capacity exceeding 20 tonnes per day </v>
      </c>
      <c r="B138" s="329">
        <v>12</v>
      </c>
      <c r="C138" s="329">
        <v>16</v>
      </c>
      <c r="D138" s="440" t="s">
        <v>1134</v>
      </c>
      <c r="E138" s="329" t="str">
        <f>Translations!$B$716</f>
        <v>Bottles and jars of colourless glass</v>
      </c>
      <c r="F138" s="329" t="str">
        <f>Translations!$B$591</f>
        <v>tonnes</v>
      </c>
      <c r="G138" s="329" t="b">
        <v>1</v>
      </c>
      <c r="H138" s="329" t="b">
        <v>0</v>
      </c>
      <c r="I138" s="329" t="str">
        <f>""</f>
        <v/>
      </c>
      <c r="J138" s="329"/>
      <c r="N138" s="329" t="str">
        <f>Translations!$B$635</f>
        <v xml:space="preserve">Manufacture of glass including glass fibre with a melting capacity exceeding 20 tonnes per day </v>
      </c>
    </row>
    <row r="139" spans="1:14" x14ac:dyDescent="0.2">
      <c r="A139" s="329" t="str">
        <f>Translations!$B$635</f>
        <v xml:space="preserve">Manufacture of glass including glass fibre with a melting capacity exceeding 20 tonnes per day </v>
      </c>
      <c r="B139" s="329">
        <v>12</v>
      </c>
      <c r="C139" s="329">
        <v>17</v>
      </c>
      <c r="D139" s="440" t="s">
        <v>1135</v>
      </c>
      <c r="E139" s="329" t="str">
        <f>Translations!$B$717</f>
        <v>Bottles and jars of coloured glass</v>
      </c>
      <c r="F139" s="329" t="str">
        <f>Translations!$B$591</f>
        <v>tonnes</v>
      </c>
      <c r="G139" s="329" t="b">
        <v>1</v>
      </c>
      <c r="H139" s="329" t="b">
        <v>0</v>
      </c>
      <c r="I139" s="329" t="str">
        <f>""</f>
        <v/>
      </c>
      <c r="J139" s="329"/>
      <c r="N139" s="329" t="str">
        <f>Translations!$B$635</f>
        <v xml:space="preserve">Manufacture of glass including glass fibre with a melting capacity exceeding 20 tonnes per day </v>
      </c>
    </row>
    <row r="140" spans="1:14" x14ac:dyDescent="0.2">
      <c r="A140" s="329" t="str">
        <f>Translations!$B$635</f>
        <v xml:space="preserve">Manufacture of glass including glass fibre with a melting capacity exceeding 20 tonnes per day </v>
      </c>
      <c r="B140" s="329">
        <v>12</v>
      </c>
      <c r="C140" s="329">
        <v>18</v>
      </c>
      <c r="D140" s="440" t="s">
        <v>1136</v>
      </c>
      <c r="E140" s="329" t="str">
        <f>Translations!$B$718</f>
        <v>Continuous filament glass fibre products</v>
      </c>
      <c r="F140" s="329" t="str">
        <f>Translations!$B$591</f>
        <v>tonnes</v>
      </c>
      <c r="G140" s="329" t="b">
        <v>1</v>
      </c>
      <c r="H140" s="329" t="b">
        <v>0</v>
      </c>
      <c r="I140" s="329" t="str">
        <f>""</f>
        <v/>
      </c>
      <c r="J140" s="329"/>
      <c r="N140" s="329" t="str">
        <f>Translations!$B$635</f>
        <v xml:space="preserve">Manufacture of glass including glass fibre with a melting capacity exceeding 20 tonnes per day </v>
      </c>
    </row>
    <row r="141" spans="1:14" x14ac:dyDescent="0.2">
      <c r="A141" s="329" t="str">
        <f>Translations!$B$636</f>
        <v xml:space="preserve">Manufacture of ceramic products by firing, in particular roofing tiles, bricks, refractory bricks, tiles, stoneware or porcelain, with a production capacity exceeding 75 tonnes per day </v>
      </c>
      <c r="B141" s="329">
        <v>13</v>
      </c>
      <c r="C141" s="329">
        <v>19</v>
      </c>
      <c r="D141" s="329" t="s">
        <v>49</v>
      </c>
      <c r="E141" s="329" t="str">
        <f>Translations!$B$719</f>
        <v>Facing bricks</v>
      </c>
      <c r="F141" s="329" t="str">
        <f>Translations!$B$591</f>
        <v>tonnes</v>
      </c>
      <c r="G141" s="329" t="b">
        <v>1</v>
      </c>
      <c r="H141" s="329" t="b">
        <v>0</v>
      </c>
      <c r="I141" s="329" t="str">
        <f>""</f>
        <v/>
      </c>
      <c r="J141" s="329"/>
      <c r="N141" s="329" t="str">
        <f>Translations!$B$636</f>
        <v xml:space="preserve">Manufacture of ceramic products by firing, in particular roofing tiles, bricks, refractory bricks, tiles, stoneware or porcelain, with a production capacity exceeding 75 tonnes per day </v>
      </c>
    </row>
    <row r="142" spans="1:14" x14ac:dyDescent="0.2">
      <c r="A142" s="329" t="str">
        <f>Translations!$B$636</f>
        <v xml:space="preserve">Manufacture of ceramic products by firing, in particular roofing tiles, bricks, refractory bricks, tiles, stoneware or porcelain, with a production capacity exceeding 75 tonnes per day </v>
      </c>
      <c r="B142" s="329">
        <v>13</v>
      </c>
      <c r="C142" s="329">
        <v>20</v>
      </c>
      <c r="D142" s="329" t="s">
        <v>51</v>
      </c>
      <c r="E142" s="329" t="str">
        <f>Translations!$B$720</f>
        <v>Pavers</v>
      </c>
      <c r="F142" s="329" t="str">
        <f>Translations!$B$591</f>
        <v>tonnes</v>
      </c>
      <c r="G142" s="329" t="b">
        <v>1</v>
      </c>
      <c r="H142" s="329" t="b">
        <v>0</v>
      </c>
      <c r="I142" s="329" t="str">
        <f>""</f>
        <v/>
      </c>
      <c r="J142" s="329"/>
      <c r="N142" s="329" t="str">
        <f>Translations!$B$636</f>
        <v xml:space="preserve">Manufacture of ceramic products by firing, in particular roofing tiles, bricks, refractory bricks, tiles, stoneware or porcelain, with a production capacity exceeding 75 tonnes per day </v>
      </c>
    </row>
    <row r="143" spans="1:14" x14ac:dyDescent="0.2">
      <c r="A143" s="329" t="str">
        <f>Translations!$B$636</f>
        <v xml:space="preserve">Manufacture of ceramic products by firing, in particular roofing tiles, bricks, refractory bricks, tiles, stoneware or porcelain, with a production capacity exceeding 75 tonnes per day </v>
      </c>
      <c r="B143" s="329">
        <v>13</v>
      </c>
      <c r="C143" s="329">
        <v>21</v>
      </c>
      <c r="D143" s="329" t="s">
        <v>53</v>
      </c>
      <c r="E143" s="329" t="str">
        <f>Translations!$B$721</f>
        <v>Roof tiles</v>
      </c>
      <c r="F143" s="329" t="str">
        <f>Translations!$B$591</f>
        <v>tonnes</v>
      </c>
      <c r="G143" s="329" t="b">
        <v>1</v>
      </c>
      <c r="H143" s="329" t="b">
        <v>0</v>
      </c>
      <c r="I143" s="329" t="str">
        <f>""</f>
        <v/>
      </c>
      <c r="J143" s="329"/>
      <c r="N143" s="329" t="str">
        <f>Translations!$B$636</f>
        <v xml:space="preserve">Manufacture of ceramic products by firing, in particular roofing tiles, bricks, refractory bricks, tiles, stoneware or porcelain, with a production capacity exceeding 75 tonnes per day </v>
      </c>
    </row>
    <row r="144" spans="1:14" x14ac:dyDescent="0.2">
      <c r="A144" s="329" t="str">
        <f>Translations!$B$636</f>
        <v xml:space="preserve">Manufacture of ceramic products by firing, in particular roofing tiles, bricks, refractory bricks, tiles, stoneware or porcelain, with a production capacity exceeding 75 tonnes per day </v>
      </c>
      <c r="B144" s="329">
        <v>13</v>
      </c>
      <c r="C144" s="329">
        <v>22</v>
      </c>
      <c r="D144" s="329" t="s">
        <v>55</v>
      </c>
      <c r="E144" s="329" t="str">
        <f>Translations!$B$722</f>
        <v>Spray dried powder</v>
      </c>
      <c r="F144" s="329" t="str">
        <f>Translations!$B$591</f>
        <v>tonnes</v>
      </c>
      <c r="G144" s="329" t="b">
        <v>1</v>
      </c>
      <c r="H144" s="329" t="b">
        <v>0</v>
      </c>
      <c r="I144" s="329" t="str">
        <f>""</f>
        <v/>
      </c>
      <c r="J144" s="329"/>
      <c r="N144" s="329" t="str">
        <f>Translations!$B$636</f>
        <v xml:space="preserve">Manufacture of ceramic products by firing, in particular roofing tiles, bricks, refractory bricks, tiles, stoneware or porcelain, with a production capacity exceeding 75 tonnes per day </v>
      </c>
    </row>
    <row r="145" spans="1:14" x14ac:dyDescent="0.2">
      <c r="A145" s="329" t="str">
        <f>Translations!$B$637</f>
        <v xml:space="preserve">Manufacture of mineral wool insulation material using glass, rock or slag with a melting capacity exceeding 20 tonnes per day </v>
      </c>
      <c r="B145" s="329">
        <v>14</v>
      </c>
      <c r="C145" s="329">
        <v>23</v>
      </c>
      <c r="D145" s="329" t="s">
        <v>58</v>
      </c>
      <c r="E145" s="329" t="str">
        <f>Translations!$B$723</f>
        <v>Mineral wool</v>
      </c>
      <c r="F145" s="329" t="str">
        <f>Translations!$B$591</f>
        <v>tonnes</v>
      </c>
      <c r="G145" s="329" t="b">
        <v>1</v>
      </c>
      <c r="H145" s="329" t="b">
        <v>1</v>
      </c>
      <c r="I145" s="329" t="str">
        <f>""</f>
        <v/>
      </c>
      <c r="J145" s="329"/>
      <c r="N145" s="329" t="str">
        <f>Translations!$B$637</f>
        <v xml:space="preserve">Manufacture of mineral wool insulation material using glass, rock or slag with a melting capacity exceeding 20 tonnes per day </v>
      </c>
    </row>
    <row r="146" spans="1:14" x14ac:dyDescent="0.2">
      <c r="A146" s="329" t="str">
        <f>Translations!$B$638</f>
        <v xml:space="preserve">Drying or calcination of gypsum or production of plaster boards and other gypsum products, where combustion units with a total rated thermal input exceeding 20 MW are operated </v>
      </c>
      <c r="B146" s="329">
        <v>15</v>
      </c>
      <c r="C146" s="329">
        <v>24</v>
      </c>
      <c r="D146" s="329" t="s">
        <v>61</v>
      </c>
      <c r="E146" s="329" t="str">
        <f>Translations!$B$724</f>
        <v>Plaster</v>
      </c>
      <c r="F146" s="329" t="str">
        <f>Translations!$B$591</f>
        <v>tonnes</v>
      </c>
      <c r="G146" s="329" t="b">
        <v>1</v>
      </c>
      <c r="H146" s="329" t="b">
        <v>0</v>
      </c>
      <c r="I146" s="329" t="str">
        <f>""</f>
        <v/>
      </c>
      <c r="J146" s="329"/>
      <c r="N146" s="329" t="str">
        <f>Translations!$B$638</f>
        <v xml:space="preserve">Drying or calcination of gypsum or production of plaster boards and other gypsum products, where combustion units with a total rated thermal input exceeding 20 MW are operated </v>
      </c>
    </row>
    <row r="147" spans="1:14" x14ac:dyDescent="0.2">
      <c r="A147" s="329" t="str">
        <f>Translations!$B$638</f>
        <v xml:space="preserve">Drying or calcination of gypsum or production of plaster boards and other gypsum products, where combustion units with a total rated thermal input exceeding 20 MW are operated </v>
      </c>
      <c r="B147" s="329">
        <v>15</v>
      </c>
      <c r="C147" s="329">
        <v>25</v>
      </c>
      <c r="D147" s="329" t="s">
        <v>63</v>
      </c>
      <c r="E147" s="329" t="str">
        <f>Translations!$B$725</f>
        <v>Dried secondary gypsum</v>
      </c>
      <c r="F147" s="329" t="str">
        <f>Translations!$B$591</f>
        <v>tonnes</v>
      </c>
      <c r="G147" s="329" t="b">
        <v>1</v>
      </c>
      <c r="H147" s="329" t="b">
        <v>0</v>
      </c>
      <c r="I147" s="329" t="str">
        <f>""</f>
        <v/>
      </c>
      <c r="J147" s="329"/>
      <c r="N147" s="329" t="str">
        <f>Translations!$B$638</f>
        <v xml:space="preserve">Drying or calcination of gypsum or production of plaster boards and other gypsum products, where combustion units with a total rated thermal input exceeding 20 MW are operated </v>
      </c>
    </row>
    <row r="148" spans="1:14" x14ac:dyDescent="0.2">
      <c r="A148" s="329" t="str">
        <f>Translations!$B$638</f>
        <v xml:space="preserve">Drying or calcination of gypsum or production of plaster boards and other gypsum products, where combustion units with a total rated thermal input exceeding 20 MW are operated </v>
      </c>
      <c r="B148" s="329">
        <v>15</v>
      </c>
      <c r="C148" s="329">
        <v>26</v>
      </c>
      <c r="D148" s="329" t="s">
        <v>65</v>
      </c>
      <c r="E148" s="329" t="str">
        <f>Translations!$B$726</f>
        <v>Plasterboard</v>
      </c>
      <c r="F148" s="329" t="str">
        <f>Translations!$B$591</f>
        <v>tonnes</v>
      </c>
      <c r="G148" s="329" t="b">
        <v>0</v>
      </c>
      <c r="H148" s="329" t="b">
        <v>1</v>
      </c>
      <c r="I148" s="329" t="str">
        <f>""</f>
        <v/>
      </c>
      <c r="J148" s="329"/>
      <c r="N148" s="329" t="str">
        <f>Translations!$B$638</f>
        <v xml:space="preserve">Drying or calcination of gypsum or production of plaster boards and other gypsum products, where combustion units with a total rated thermal input exceeding 20 MW are operated </v>
      </c>
    </row>
    <row r="149" spans="1:14" x14ac:dyDescent="0.2">
      <c r="A149" s="329" t="str">
        <f>Translations!$B$639</f>
        <v xml:space="preserve">Production of pulp from timber or other fibrous materials </v>
      </c>
      <c r="B149" s="329">
        <v>16</v>
      </c>
      <c r="C149" s="329">
        <v>27</v>
      </c>
      <c r="D149" s="329" t="s">
        <v>68</v>
      </c>
      <c r="E149" s="329" t="str">
        <f>Translations!$B$727</f>
        <v>Short fibre kraft pulp</v>
      </c>
      <c r="F149" s="329" t="s">
        <v>70</v>
      </c>
      <c r="G149" s="329" t="b">
        <v>1</v>
      </c>
      <c r="H149" s="329" t="b">
        <v>0</v>
      </c>
      <c r="I149" s="329" t="str">
        <f>Translations!$B$728</f>
        <v>Note that for integrated pulp &amp; paper production special allocation rules apply (Article 10(7) of the CIMs).</v>
      </c>
      <c r="J149" s="329"/>
      <c r="N149" s="329" t="str">
        <f>Translations!$B$639</f>
        <v xml:space="preserve">Production of pulp from timber or other fibrous materials </v>
      </c>
    </row>
    <row r="150" spans="1:14" x14ac:dyDescent="0.2">
      <c r="A150" s="329" t="str">
        <f>Translations!$B$639</f>
        <v xml:space="preserve">Production of pulp from timber or other fibrous materials </v>
      </c>
      <c r="B150" s="329">
        <v>16</v>
      </c>
      <c r="C150" s="329">
        <v>28</v>
      </c>
      <c r="D150" s="329" t="s">
        <v>72</v>
      </c>
      <c r="E150" s="329" t="str">
        <f>Translations!$B$729</f>
        <v>Long fibre kraft pulp</v>
      </c>
      <c r="F150" s="329" t="s">
        <v>70</v>
      </c>
      <c r="G150" s="329" t="b">
        <v>1</v>
      </c>
      <c r="H150" s="329" t="b">
        <v>0</v>
      </c>
      <c r="I150" s="329" t="str">
        <f>Translations!$B$728</f>
        <v>Note that for integrated pulp &amp; paper production special allocation rules apply (Article 10(7) of the CIMs).</v>
      </c>
      <c r="J150" s="329"/>
      <c r="N150" s="329" t="str">
        <f>Translations!$B$639</f>
        <v xml:space="preserve">Production of pulp from timber or other fibrous materials </v>
      </c>
    </row>
    <row r="151" spans="1:14" x14ac:dyDescent="0.2">
      <c r="A151" s="329" t="str">
        <f>Translations!$B$639</f>
        <v xml:space="preserve">Production of pulp from timber or other fibrous materials </v>
      </c>
      <c r="B151" s="329">
        <v>16</v>
      </c>
      <c r="C151" s="329">
        <v>29</v>
      </c>
      <c r="D151" s="329" t="s">
        <v>74</v>
      </c>
      <c r="E151" s="329" t="str">
        <f>Translations!$B$730</f>
        <v>Sulphite pulp, thermo-mechanical and mechanical pulp</v>
      </c>
      <c r="F151" s="329" t="s">
        <v>70</v>
      </c>
      <c r="G151" s="329" t="b">
        <v>1</v>
      </c>
      <c r="H151" s="329" t="b">
        <v>0</v>
      </c>
      <c r="I151" s="329" t="str">
        <f>Translations!$B$728</f>
        <v>Note that for integrated pulp &amp; paper production special allocation rules apply (Article 10(7) of the CIMs).</v>
      </c>
      <c r="J151" s="329"/>
      <c r="N151" s="329" t="str">
        <f>Translations!$B$639</f>
        <v xml:space="preserve">Production of pulp from timber or other fibrous materials </v>
      </c>
    </row>
    <row r="152" spans="1:14" x14ac:dyDescent="0.2">
      <c r="A152" s="329" t="str">
        <f>Translations!$B$639</f>
        <v xml:space="preserve">Production of pulp from timber or other fibrous materials </v>
      </c>
      <c r="B152" s="329">
        <v>16</v>
      </c>
      <c r="C152" s="329">
        <v>30</v>
      </c>
      <c r="D152" s="329" t="s">
        <v>76</v>
      </c>
      <c r="E152" s="329" t="str">
        <f>Translations!$B$731</f>
        <v>Recovered paper pulp</v>
      </c>
      <c r="F152" s="329" t="s">
        <v>70</v>
      </c>
      <c r="G152" s="329" t="b">
        <v>1</v>
      </c>
      <c r="H152" s="329" t="b">
        <v>0</v>
      </c>
      <c r="I152" s="329" t="str">
        <f>""</f>
        <v/>
      </c>
      <c r="J152" s="329"/>
      <c r="N152" s="329" t="str">
        <f>Translations!$B$639</f>
        <v xml:space="preserve">Production of pulp from timber or other fibrous materials </v>
      </c>
    </row>
    <row r="153" spans="1:14" x14ac:dyDescent="0.2">
      <c r="A153" s="329" t="str">
        <f>Translations!$B$640</f>
        <v xml:space="preserve">Production of paper or cardboard with a production capacity exceeding 20 tonnes per day </v>
      </c>
      <c r="B153" s="329">
        <v>17</v>
      </c>
      <c r="C153" s="329">
        <v>31</v>
      </c>
      <c r="D153" s="329" t="s">
        <v>79</v>
      </c>
      <c r="E153" s="329" t="str">
        <f>Translations!$B$732</f>
        <v>Newsprint</v>
      </c>
      <c r="F153" s="329" t="s">
        <v>70</v>
      </c>
      <c r="G153" s="329" t="b">
        <v>1</v>
      </c>
      <c r="H153" s="329" t="b">
        <v>0</v>
      </c>
      <c r="I153" s="329" t="str">
        <f>""</f>
        <v/>
      </c>
      <c r="J153" s="329"/>
      <c r="N153" s="329" t="str">
        <f>Translations!$B$640</f>
        <v xml:space="preserve">Production of paper or cardboard with a production capacity exceeding 20 tonnes per day </v>
      </c>
    </row>
    <row r="154" spans="1:14" x14ac:dyDescent="0.2">
      <c r="A154" s="329" t="str">
        <f>Translations!$B$640</f>
        <v xml:space="preserve">Production of paper or cardboard with a production capacity exceeding 20 tonnes per day </v>
      </c>
      <c r="B154" s="329">
        <v>17</v>
      </c>
      <c r="C154" s="329">
        <v>32</v>
      </c>
      <c r="D154" s="329" t="s">
        <v>81</v>
      </c>
      <c r="E154" s="329" t="str">
        <f>Translations!$B$733</f>
        <v>Uncoated fine paper</v>
      </c>
      <c r="F154" s="329" t="s">
        <v>70</v>
      </c>
      <c r="G154" s="329" t="b">
        <v>1</v>
      </c>
      <c r="H154" s="329" t="b">
        <v>0</v>
      </c>
      <c r="I154" s="329" t="str">
        <f>""</f>
        <v/>
      </c>
      <c r="J154" s="329"/>
      <c r="N154" s="329" t="str">
        <f>Translations!$B$640</f>
        <v xml:space="preserve">Production of paper or cardboard with a production capacity exceeding 20 tonnes per day </v>
      </c>
    </row>
    <row r="155" spans="1:14" x14ac:dyDescent="0.2">
      <c r="A155" s="329" t="str">
        <f>Translations!$B$640</f>
        <v xml:space="preserve">Production of paper or cardboard with a production capacity exceeding 20 tonnes per day </v>
      </c>
      <c r="B155" s="329">
        <v>17</v>
      </c>
      <c r="C155" s="329">
        <v>33</v>
      </c>
      <c r="D155" s="329" t="s">
        <v>83</v>
      </c>
      <c r="E155" s="329" t="str">
        <f>Translations!$B$734</f>
        <v>Coated fine paper</v>
      </c>
      <c r="F155" s="329" t="s">
        <v>70</v>
      </c>
      <c r="G155" s="329" t="b">
        <v>1</v>
      </c>
      <c r="H155" s="329" t="b">
        <v>0</v>
      </c>
      <c r="I155" s="329" t="str">
        <f>""</f>
        <v/>
      </c>
      <c r="J155" s="329"/>
      <c r="N155" s="329" t="str">
        <f>Translations!$B$640</f>
        <v xml:space="preserve">Production of paper or cardboard with a production capacity exceeding 20 tonnes per day </v>
      </c>
    </row>
    <row r="156" spans="1:14" x14ac:dyDescent="0.2">
      <c r="A156" s="329" t="str">
        <f>Translations!$B$640</f>
        <v xml:space="preserve">Production of paper or cardboard with a production capacity exceeding 20 tonnes per day </v>
      </c>
      <c r="B156" s="329">
        <v>17</v>
      </c>
      <c r="C156" s="329">
        <v>34</v>
      </c>
      <c r="D156" s="329" t="s">
        <v>85</v>
      </c>
      <c r="E156" s="329" t="str">
        <f>Translations!$B$735</f>
        <v>Tissue</v>
      </c>
      <c r="F156" s="329" t="str">
        <f>Translations!$B$591</f>
        <v>tonnes</v>
      </c>
      <c r="G156" s="329" t="b">
        <v>1</v>
      </c>
      <c r="H156" s="329" t="b">
        <v>0</v>
      </c>
      <c r="I156" s="329" t="str">
        <f>""</f>
        <v/>
      </c>
      <c r="J156" s="329"/>
      <c r="N156" s="329" t="str">
        <f>Translations!$B$640</f>
        <v xml:space="preserve">Production of paper or cardboard with a production capacity exceeding 20 tonnes per day </v>
      </c>
    </row>
    <row r="157" spans="1:14" x14ac:dyDescent="0.2">
      <c r="A157" s="329" t="str">
        <f>Translations!$B$640</f>
        <v xml:space="preserve">Production of paper or cardboard with a production capacity exceeding 20 tonnes per day </v>
      </c>
      <c r="B157" s="329">
        <v>17</v>
      </c>
      <c r="C157" s="329">
        <v>35</v>
      </c>
      <c r="D157" s="329" t="s">
        <v>87</v>
      </c>
      <c r="E157" s="329" t="str">
        <f>Translations!$B$736</f>
        <v>Testliner and fluting</v>
      </c>
      <c r="F157" s="329" t="s">
        <v>70</v>
      </c>
      <c r="G157" s="329" t="b">
        <v>1</v>
      </c>
      <c r="H157" s="329" t="b">
        <v>0</v>
      </c>
      <c r="I157" s="329" t="str">
        <f>""</f>
        <v/>
      </c>
      <c r="J157" s="329"/>
      <c r="N157" s="329" t="str">
        <f>Translations!$B$640</f>
        <v xml:space="preserve">Production of paper or cardboard with a production capacity exceeding 20 tonnes per day </v>
      </c>
    </row>
    <row r="158" spans="1:14" x14ac:dyDescent="0.2">
      <c r="A158" s="329" t="str">
        <f>Translations!$B$640</f>
        <v xml:space="preserve">Production of paper or cardboard with a production capacity exceeding 20 tonnes per day </v>
      </c>
      <c r="B158" s="329">
        <v>17</v>
      </c>
      <c r="C158" s="329">
        <v>36</v>
      </c>
      <c r="D158" s="329" t="s">
        <v>89</v>
      </c>
      <c r="E158" s="329" t="str">
        <f>Translations!$B$737</f>
        <v>Uncoated carton board</v>
      </c>
      <c r="F158" s="329" t="s">
        <v>70</v>
      </c>
      <c r="G158" s="329" t="b">
        <v>1</v>
      </c>
      <c r="H158" s="329" t="b">
        <v>0</v>
      </c>
      <c r="I158" s="329" t="str">
        <f>""</f>
        <v/>
      </c>
      <c r="J158" s="329"/>
      <c r="N158" s="329" t="str">
        <f>Translations!$B$640</f>
        <v xml:space="preserve">Production of paper or cardboard with a production capacity exceeding 20 tonnes per day </v>
      </c>
    </row>
    <row r="159" spans="1:14" x14ac:dyDescent="0.2">
      <c r="A159" s="329" t="str">
        <f>Translations!$B$640</f>
        <v xml:space="preserve">Production of paper or cardboard with a production capacity exceeding 20 tonnes per day </v>
      </c>
      <c r="B159" s="329">
        <v>17</v>
      </c>
      <c r="C159" s="329">
        <v>37</v>
      </c>
      <c r="D159" s="329" t="s">
        <v>91</v>
      </c>
      <c r="E159" s="329" t="str">
        <f>Translations!$B$738</f>
        <v>Coated carton board</v>
      </c>
      <c r="F159" s="329" t="s">
        <v>70</v>
      </c>
      <c r="G159" s="329" t="b">
        <v>1</v>
      </c>
      <c r="H159" s="329" t="b">
        <v>0</v>
      </c>
      <c r="I159" s="329" t="str">
        <f>""</f>
        <v/>
      </c>
      <c r="J159" s="329"/>
      <c r="N159" s="329" t="str">
        <f>Translations!$B$640</f>
        <v xml:space="preserve">Production of paper or cardboard with a production capacity exceeding 20 tonnes per day </v>
      </c>
    </row>
    <row r="160" spans="1:14" x14ac:dyDescent="0.2">
      <c r="A160" s="329" t="str">
        <f>Translations!$B$641</f>
        <v xml:space="preserve">Production of carbon black involving the carbonisation of organic substances such as oils, tars, cracker and distillation residues, where combustion units with a total rated thermal input exceeding 20 MW are operated </v>
      </c>
      <c r="B160" s="329">
        <v>18</v>
      </c>
      <c r="C160" s="329">
        <v>38</v>
      </c>
      <c r="D160" s="329" t="s">
        <v>94</v>
      </c>
      <c r="E160" s="329" t="str">
        <f>Translations!$B$739</f>
        <v>Carbon black</v>
      </c>
      <c r="F160" s="329" t="str">
        <f>Translations!$B$591</f>
        <v>tonnes</v>
      </c>
      <c r="G160" s="329" t="b">
        <v>1</v>
      </c>
      <c r="H160" s="329" t="b">
        <v>1</v>
      </c>
      <c r="I160" s="329" t="str">
        <f>""</f>
        <v/>
      </c>
      <c r="J160" s="329"/>
      <c r="N160" s="329" t="str">
        <f>Translations!$B$641</f>
        <v xml:space="preserve">Production of carbon black involving the carbonisation of organic substances such as oils, tars, cracker and distillation residues, where combustion units with a total rated thermal input exceeding 20 MW are operated </v>
      </c>
    </row>
    <row r="161" spans="1:14" x14ac:dyDescent="0.2">
      <c r="A161" s="329" t="str">
        <f>Translations!$B$642</f>
        <v xml:space="preserve">Production of nitric acid </v>
      </c>
      <c r="B161" s="329">
        <v>19</v>
      </c>
      <c r="C161" s="329">
        <v>39</v>
      </c>
      <c r="D161" s="329" t="s">
        <v>97</v>
      </c>
      <c r="E161" s="329" t="str">
        <f>Translations!$B$740</f>
        <v>Nitric acid</v>
      </c>
      <c r="F161" s="329" t="str">
        <f>Translations!$B$591</f>
        <v>tonnes</v>
      </c>
      <c r="G161" s="329" t="b">
        <v>1</v>
      </c>
      <c r="H161" s="329" t="b">
        <v>0</v>
      </c>
      <c r="I161" s="329" t="str">
        <f>Translations!$B$741</f>
        <v>Measurable heat delivered to other sub-installations is to be treated like heat from non-ETS sources.</v>
      </c>
      <c r="J161" s="329"/>
      <c r="N161" s="329" t="str">
        <f>Translations!$B$642</f>
        <v xml:space="preserve">Production of nitric acid </v>
      </c>
    </row>
    <row r="162" spans="1:14" x14ac:dyDescent="0.2">
      <c r="A162" s="329" t="str">
        <f>Translations!$B$643</f>
        <v xml:space="preserve">Production of adipic acid </v>
      </c>
      <c r="B162" s="329">
        <v>20</v>
      </c>
      <c r="C162" s="329">
        <v>40</v>
      </c>
      <c r="D162" s="329" t="s">
        <v>101</v>
      </c>
      <c r="E162" s="329" t="str">
        <f>Translations!$B$742</f>
        <v>Adipic acid</v>
      </c>
      <c r="F162" s="329" t="str">
        <f>Translations!$B$591</f>
        <v>tonnes</v>
      </c>
      <c r="G162" s="329" t="b">
        <v>1</v>
      </c>
      <c r="H162" s="329" t="b">
        <v>0</v>
      </c>
      <c r="I162" s="329" t="str">
        <f>""</f>
        <v/>
      </c>
      <c r="J162" s="329"/>
      <c r="N162" s="329" t="str">
        <f>Translations!$B$643</f>
        <v xml:space="preserve">Production of adipic acid </v>
      </c>
    </row>
    <row r="163" spans="1:14" x14ac:dyDescent="0.2">
      <c r="A163" s="329" t="str">
        <f>Translations!$B$645</f>
        <v xml:space="preserve">Production of ammonia </v>
      </c>
      <c r="B163" s="329">
        <v>22</v>
      </c>
      <c r="C163" s="329">
        <v>41</v>
      </c>
      <c r="D163" s="329" t="s">
        <v>104</v>
      </c>
      <c r="E163" s="329" t="str">
        <f>Translations!$B$743</f>
        <v>Ammonia</v>
      </c>
      <c r="F163" s="329" t="str">
        <f>Translations!$B$591</f>
        <v>tonnes</v>
      </c>
      <c r="G163" s="329" t="b">
        <v>1</v>
      </c>
      <c r="H163" s="329" t="b">
        <v>1</v>
      </c>
      <c r="I163" s="329" t="str">
        <f>""</f>
        <v/>
      </c>
      <c r="J163" s="329"/>
      <c r="N163" s="329" t="str">
        <f>Translations!$B$645</f>
        <v xml:space="preserve">Production of ammonia </v>
      </c>
    </row>
    <row r="164" spans="1:14" x14ac:dyDescent="0.2">
      <c r="A164" s="329" t="str">
        <f>Translations!$B$646</f>
        <v xml:space="preserve">Production of bulk organic chemicals by cracking, reforming, partial or full oxidation or by similar processes, with a production capacity exceeding 100 tonnes per day </v>
      </c>
      <c r="B164" s="329">
        <v>23</v>
      </c>
      <c r="C164" s="329">
        <v>42</v>
      </c>
      <c r="D164" s="329" t="s">
        <v>107</v>
      </c>
      <c r="E164" s="329" t="str">
        <f>Translations!$B$427</f>
        <v>Steam cracking</v>
      </c>
      <c r="F164" s="329" t="str">
        <f>Translations!$B$591</f>
        <v>tonnes</v>
      </c>
      <c r="G164" s="329" t="b">
        <v>1</v>
      </c>
      <c r="H164" s="329" t="b">
        <v>1</v>
      </c>
      <c r="I164" s="329" t="str">
        <f>Translations!$B$744</f>
        <v>Please use steam cracking tool in sheet "SpecialBM" for calculating historical activity levels and preliminary allocation.</v>
      </c>
      <c r="J164" s="329" t="s">
        <v>110</v>
      </c>
      <c r="N164" s="329" t="str">
        <f>Translations!$B$646</f>
        <v xml:space="preserve">Production of bulk organic chemicals by cracking, reforming, partial or full oxidation or by similar processes, with a production capacity exceeding 100 tonnes per day </v>
      </c>
    </row>
    <row r="165" spans="1:14" x14ac:dyDescent="0.2">
      <c r="A165" s="329" t="str">
        <f>Translations!$B$646</f>
        <v xml:space="preserve">Production of bulk organic chemicals by cracking, reforming, partial or full oxidation or by similar processes, with a production capacity exceeding 100 tonnes per day </v>
      </c>
      <c r="B165" s="329">
        <v>23</v>
      </c>
      <c r="C165" s="329">
        <v>43</v>
      </c>
      <c r="D165" s="329" t="s">
        <v>111</v>
      </c>
      <c r="E165" s="329" t="str">
        <f>Translations!$B$745</f>
        <v>Aromatics</v>
      </c>
      <c r="F165" s="329" t="str">
        <f>Translations!$B$700</f>
        <v>CWT</v>
      </c>
      <c r="G165" s="329" t="b">
        <v>1</v>
      </c>
      <c r="H165" s="329" t="b">
        <v>1</v>
      </c>
      <c r="I165" s="329" t="str">
        <f>Translations!$B$701</f>
        <v>Please use CWT tool in sheet "SpecialBM" for calculating historical activity levels.</v>
      </c>
      <c r="J165" s="329" t="s">
        <v>113</v>
      </c>
      <c r="N165" s="329" t="str">
        <f>Translations!$B$646</f>
        <v xml:space="preserve">Production of bulk organic chemicals by cracking, reforming, partial or full oxidation or by similar processes, with a production capacity exceeding 100 tonnes per day </v>
      </c>
    </row>
    <row r="166" spans="1:14" x14ac:dyDescent="0.2">
      <c r="A166" s="329" t="str">
        <f>Translations!$B$646</f>
        <v xml:space="preserve">Production of bulk organic chemicals by cracking, reforming, partial or full oxidation or by similar processes, with a production capacity exceeding 100 tonnes per day </v>
      </c>
      <c r="B166" s="329">
        <v>23</v>
      </c>
      <c r="C166" s="329">
        <v>44</v>
      </c>
      <c r="D166" s="329" t="s">
        <v>114</v>
      </c>
      <c r="E166" s="329" t="str">
        <f>Translations!$B$746</f>
        <v>Styrene</v>
      </c>
      <c r="F166" s="329" t="str">
        <f>Translations!$B$591</f>
        <v>tonnes</v>
      </c>
      <c r="G166" s="329" t="b">
        <v>1</v>
      </c>
      <c r="H166" s="329" t="b">
        <v>1</v>
      </c>
      <c r="I166" s="329" t="str">
        <f>""</f>
        <v/>
      </c>
      <c r="J166" s="329"/>
      <c r="N166" s="329" t="str">
        <f>Translations!$B$646</f>
        <v xml:space="preserve">Production of bulk organic chemicals by cracking, reforming, partial or full oxidation or by similar processes, with a production capacity exceeding 100 tonnes per day </v>
      </c>
    </row>
    <row r="167" spans="1:14" x14ac:dyDescent="0.2">
      <c r="A167" s="329" t="str">
        <f>Translations!$B$646</f>
        <v xml:space="preserve">Production of bulk organic chemicals by cracking, reforming, partial or full oxidation or by similar processes, with a production capacity exceeding 100 tonnes per day </v>
      </c>
      <c r="B167" s="329">
        <v>23</v>
      </c>
      <c r="C167" s="329">
        <v>45</v>
      </c>
      <c r="D167" s="329" t="s">
        <v>116</v>
      </c>
      <c r="E167" s="329" t="str">
        <f>Translations!$B$747</f>
        <v>Phenol/ acetone</v>
      </c>
      <c r="F167" s="329" t="str">
        <f>Translations!$B$591</f>
        <v>tonnes</v>
      </c>
      <c r="G167" s="329" t="b">
        <v>1</v>
      </c>
      <c r="H167" s="329" t="b">
        <v>0</v>
      </c>
      <c r="I167" s="329" t="str">
        <f>""</f>
        <v/>
      </c>
      <c r="J167" s="329"/>
      <c r="N167" s="329" t="str">
        <f>Translations!$B$646</f>
        <v xml:space="preserve">Production of bulk organic chemicals by cracking, reforming, partial or full oxidation or by similar processes, with a production capacity exceeding 100 tonnes per day </v>
      </c>
    </row>
    <row r="168" spans="1:14" x14ac:dyDescent="0.2">
      <c r="A168" s="329" t="str">
        <f>Translations!$B$646</f>
        <v xml:space="preserve">Production of bulk organic chemicals by cracking, reforming, partial or full oxidation or by similar processes, with a production capacity exceeding 100 tonnes per day </v>
      </c>
      <c r="B168" s="329">
        <v>23</v>
      </c>
      <c r="C168" s="329">
        <v>46</v>
      </c>
      <c r="D168" s="329" t="s">
        <v>118</v>
      </c>
      <c r="E168" s="329" t="str">
        <f>Translations!$B$748</f>
        <v>Ethylene oxide/ ethylene glycols</v>
      </c>
      <c r="F168" s="329" t="str">
        <f>Translations!$B$591</f>
        <v>tonnes</v>
      </c>
      <c r="G168" s="329" t="b">
        <v>1</v>
      </c>
      <c r="H168" s="329" t="b">
        <v>1</v>
      </c>
      <c r="I168" s="329" t="str">
        <f>Translations!$B$749</f>
        <v>Please use ethylene oxide / glycols tool in sheet "SpecialBM" for calculating historical activity levels.</v>
      </c>
      <c r="J168" s="329" t="s">
        <v>121</v>
      </c>
      <c r="N168" s="329" t="str">
        <f>Translations!$B$646</f>
        <v xml:space="preserve">Production of bulk organic chemicals by cracking, reforming, partial or full oxidation or by similar processes, with a production capacity exceeding 100 tonnes per day </v>
      </c>
    </row>
    <row r="169" spans="1:14" x14ac:dyDescent="0.2">
      <c r="A169" s="329" t="str">
        <f>Translations!$B$646</f>
        <v xml:space="preserve">Production of bulk organic chemicals by cracking, reforming, partial or full oxidation or by similar processes, with a production capacity exceeding 100 tonnes per day </v>
      </c>
      <c r="B169" s="329">
        <v>23</v>
      </c>
      <c r="C169" s="329">
        <v>47</v>
      </c>
      <c r="D169" s="329" t="s">
        <v>122</v>
      </c>
      <c r="E169" s="329" t="str">
        <f>Translations!$B$750</f>
        <v>Vinyl chloride monomer</v>
      </c>
      <c r="F169" s="329" t="str">
        <f>Translations!$B$591</f>
        <v>tonnes</v>
      </c>
      <c r="G169" s="329" t="b">
        <v>1</v>
      </c>
      <c r="H169" s="329" t="b">
        <v>0</v>
      </c>
      <c r="I169" s="329" t="str">
        <f>Translations!$B$751</f>
        <v>Please use VCM tool in sheet "SpecialBM" for calculating preliminary allocation.</v>
      </c>
      <c r="J169" s="329" t="s">
        <v>125</v>
      </c>
      <c r="N169" s="329" t="str">
        <f>Translations!$B$646</f>
        <v xml:space="preserve">Production of bulk organic chemicals by cracking, reforming, partial or full oxidation or by similar processes, with a production capacity exceeding 100 tonnes per day </v>
      </c>
    </row>
    <row r="170" spans="1:14" x14ac:dyDescent="0.2">
      <c r="A170" s="329" t="str">
        <f>Translations!$B$646</f>
        <v xml:space="preserve">Production of bulk organic chemicals by cracking, reforming, partial or full oxidation or by similar processes, with a production capacity exceeding 100 tonnes per day </v>
      </c>
      <c r="B170" s="329">
        <v>23</v>
      </c>
      <c r="C170" s="329">
        <v>48</v>
      </c>
      <c r="D170" s="329" t="s">
        <v>126</v>
      </c>
      <c r="E170" s="329" t="str">
        <f>Translations!$B$752</f>
        <v>S-PVC</v>
      </c>
      <c r="F170" s="329" t="str">
        <f>Translations!$B$591</f>
        <v>tonnes</v>
      </c>
      <c r="G170" s="329" t="b">
        <v>1</v>
      </c>
      <c r="H170" s="329" t="b">
        <v>0</v>
      </c>
      <c r="I170" s="329" t="str">
        <f>""</f>
        <v/>
      </c>
      <c r="J170" s="329"/>
      <c r="N170" s="329" t="str">
        <f>Translations!$B$646</f>
        <v xml:space="preserve">Production of bulk organic chemicals by cracking, reforming, partial or full oxidation or by similar processes, with a production capacity exceeding 100 tonnes per day </v>
      </c>
    </row>
    <row r="171" spans="1:14" x14ac:dyDescent="0.2">
      <c r="A171" s="329" t="str">
        <f>Translations!$B$646</f>
        <v xml:space="preserve">Production of bulk organic chemicals by cracking, reforming, partial or full oxidation or by similar processes, with a production capacity exceeding 100 tonnes per day </v>
      </c>
      <c r="B171" s="329">
        <v>23</v>
      </c>
      <c r="C171" s="329">
        <v>49</v>
      </c>
      <c r="D171" s="329" t="s">
        <v>128</v>
      </c>
      <c r="E171" s="329" t="str">
        <f>Translations!$B$753</f>
        <v>E-PVC</v>
      </c>
      <c r="F171" s="329" t="str">
        <f>Translations!$B$591</f>
        <v>tonnes</v>
      </c>
      <c r="G171" s="329" t="b">
        <v>1</v>
      </c>
      <c r="H171" s="329" t="b">
        <v>0</v>
      </c>
      <c r="I171" s="329" t="str">
        <f>""</f>
        <v/>
      </c>
      <c r="J171" s="329"/>
      <c r="N171" s="329" t="str">
        <f>Translations!$B$646</f>
        <v xml:space="preserve">Production of bulk organic chemicals by cracking, reforming, partial or full oxidation or by similar processes, with a production capacity exceeding 100 tonnes per day </v>
      </c>
    </row>
    <row r="172" spans="1:14" x14ac:dyDescent="0.2">
      <c r="A172" s="329" t="str">
        <f>Translations!$B$647</f>
        <v xml:space="preserve">Production of hydrogen (H2) and synthesis gas by reforming or partial oxidation with a production capacity exceeding 25 tonnes per day </v>
      </c>
      <c r="B172" s="329">
        <v>24</v>
      </c>
      <c r="C172" s="329">
        <v>50</v>
      </c>
      <c r="D172" s="329" t="s">
        <v>131</v>
      </c>
      <c r="E172" s="329" t="str">
        <f>Translations!$B$429</f>
        <v>Hydrogen</v>
      </c>
      <c r="F172" s="329" t="str">
        <f>Translations!$B$591</f>
        <v>tonnes</v>
      </c>
      <c r="G172" s="329" t="b">
        <v>1</v>
      </c>
      <c r="H172" s="329" t="b">
        <v>1</v>
      </c>
      <c r="I172" s="329" t="str">
        <f>Translations!$B$754</f>
        <v>Please use hydrogen tool in sheet "SpecialBM" for calculating historical activity levels.</v>
      </c>
      <c r="J172" s="329" t="s">
        <v>134</v>
      </c>
      <c r="N172" s="329" t="str">
        <f>Translations!$B$647</f>
        <v xml:space="preserve">Production of hydrogen (H2) and synthesis gas by reforming or partial oxidation with a production capacity exceeding 25 tonnes per day </v>
      </c>
    </row>
    <row r="173" spans="1:14" x14ac:dyDescent="0.2">
      <c r="A173" s="329" t="str">
        <f>Translations!$B$647</f>
        <v xml:space="preserve">Production of hydrogen (H2) and synthesis gas by reforming or partial oxidation with a production capacity exceeding 25 tonnes per day </v>
      </c>
      <c r="B173" s="329">
        <v>24</v>
      </c>
      <c r="C173" s="329">
        <v>51</v>
      </c>
      <c r="D173" s="329" t="s">
        <v>135</v>
      </c>
      <c r="E173" s="329" t="str">
        <f>Translations!$B$430</f>
        <v>Synthesis gas</v>
      </c>
      <c r="F173" s="329" t="str">
        <f>Translations!$B$591</f>
        <v>tonnes</v>
      </c>
      <c r="G173" s="329" t="b">
        <v>1</v>
      </c>
      <c r="H173" s="329" t="b">
        <v>1</v>
      </c>
      <c r="I173" s="329" t="str">
        <f>Translations!$B$755</f>
        <v>Please use syngas tool in sheet "SpecialBM" for calculating historical activity levels.</v>
      </c>
      <c r="J173" s="329" t="s">
        <v>138</v>
      </c>
      <c r="N173" s="329" t="str">
        <f>Translations!$B$647</f>
        <v xml:space="preserve">Production of hydrogen (H2) and synthesis gas by reforming or partial oxidation with a production capacity exceeding 25 tonnes per day </v>
      </c>
    </row>
    <row r="174" spans="1:14" x14ac:dyDescent="0.2">
      <c r="A174" s="329" t="str">
        <f>Translations!$B$648</f>
        <v xml:space="preserve">Production of soda ash (Na2CO3) and sodium bicarbonate (NaHCO3) </v>
      </c>
      <c r="B174" s="329">
        <v>25</v>
      </c>
      <c r="C174" s="329">
        <v>52</v>
      </c>
      <c r="D174" s="329" t="s">
        <v>140</v>
      </c>
      <c r="E174" s="329" t="str">
        <f>Translations!$B$756</f>
        <v>Soda ash</v>
      </c>
      <c r="F174" s="329" t="str">
        <f>Translations!$B$591</f>
        <v>tonnes</v>
      </c>
      <c r="G174" s="329" t="b">
        <v>1</v>
      </c>
      <c r="H174" s="329" t="b">
        <v>0</v>
      </c>
      <c r="I174" s="329" t="str">
        <f>""</f>
        <v/>
      </c>
      <c r="J174" s="329"/>
      <c r="N174" s="329" t="str">
        <f>Translations!$B$648</f>
        <v xml:space="preserve">Production of soda ash (Na2CO3) and sodium bicarbonate (NaHCO3) </v>
      </c>
    </row>
    <row r="176" spans="1:14" s="13" customFormat="1" x14ac:dyDescent="0.2">
      <c r="A176" s="13" t="str">
        <f>Translations!$B$757</f>
        <v>Fall-back Sub-Installation List</v>
      </c>
    </row>
    <row r="177" spans="1:10" x14ac:dyDescent="0.2">
      <c r="A177" s="180"/>
      <c r="B177" s="180"/>
      <c r="C177" s="180" t="str">
        <f>Translations!$B$691</f>
        <v>No. of BM</v>
      </c>
      <c r="D177" s="180" t="str">
        <f>Translations!$B$692</f>
        <v>alternative BM No.</v>
      </c>
      <c r="E177" s="180" t="str">
        <f>Translations!$B$758</f>
        <v>Sub-inst</v>
      </c>
      <c r="F177" s="180" t="str">
        <f>Translations!$B$694</f>
        <v>Unit</v>
      </c>
      <c r="G177" s="180" t="str">
        <f>Translations!$B$695</f>
        <v>Carbon leakage?</v>
      </c>
      <c r="H177" s="180" t="str">
        <f>Translations!$B$759</f>
        <v>Benchmark value (EUA/t)</v>
      </c>
      <c r="I177" s="180" t="str">
        <f>Translations!$B$696</f>
        <v>Exchangeability electricity</v>
      </c>
      <c r="J177" s="180"/>
    </row>
    <row r="178" spans="1:10" x14ac:dyDescent="0.2">
      <c r="A178" s="433"/>
      <c r="B178" s="433">
        <v>90</v>
      </c>
      <c r="C178" s="434">
        <v>91</v>
      </c>
      <c r="D178" s="435" t="s">
        <v>288</v>
      </c>
      <c r="E178" s="12" t="str">
        <f>Translations!$B$760</f>
        <v>Heat benchmark sub-installation, CL</v>
      </c>
      <c r="F178" s="9" t="s">
        <v>267</v>
      </c>
      <c r="G178" s="11" t="b">
        <v>1</v>
      </c>
      <c r="H178" s="434">
        <v>62.3</v>
      </c>
      <c r="I178" s="434"/>
      <c r="J178" s="433"/>
    </row>
    <row r="179" spans="1:10" x14ac:dyDescent="0.2">
      <c r="A179" s="433"/>
      <c r="B179" s="433">
        <v>90</v>
      </c>
      <c r="C179" s="434">
        <v>92</v>
      </c>
      <c r="D179" s="435" t="s">
        <v>289</v>
      </c>
      <c r="E179" s="12" t="str">
        <f>Translations!$B$761</f>
        <v>Heat benchmark sub-installation, non-CL</v>
      </c>
      <c r="F179" s="9" t="s">
        <v>267</v>
      </c>
      <c r="G179" s="11" t="b">
        <v>0</v>
      </c>
      <c r="H179" s="434">
        <v>62.3</v>
      </c>
      <c r="I179" s="434"/>
      <c r="J179" s="433"/>
    </row>
    <row r="180" spans="1:10" x14ac:dyDescent="0.2">
      <c r="A180" s="433"/>
      <c r="B180" s="433">
        <v>90</v>
      </c>
      <c r="C180" s="434">
        <v>92</v>
      </c>
      <c r="D180" s="435" t="s">
        <v>290</v>
      </c>
      <c r="E180" s="12" t="str">
        <f>Translations!$B$762</f>
        <v>District Heating sub-installation, non-CL</v>
      </c>
      <c r="F180" s="9" t="s">
        <v>267</v>
      </c>
      <c r="G180" s="11" t="b">
        <v>0</v>
      </c>
      <c r="H180" s="434">
        <v>63.3</v>
      </c>
      <c r="I180" s="434"/>
      <c r="J180" s="433"/>
    </row>
    <row r="181" spans="1:10" x14ac:dyDescent="0.2">
      <c r="A181" s="433"/>
      <c r="B181" s="433">
        <v>90</v>
      </c>
      <c r="C181" s="434">
        <v>93</v>
      </c>
      <c r="D181" s="435" t="s">
        <v>290</v>
      </c>
      <c r="E181" s="12" t="str">
        <f>Translations!$B$763</f>
        <v>Fuel benchmark sub-installation, CL</v>
      </c>
      <c r="F181" s="9" t="s">
        <v>267</v>
      </c>
      <c r="G181" s="11" t="b">
        <v>1</v>
      </c>
      <c r="H181" s="434">
        <v>56.1</v>
      </c>
      <c r="I181" s="434"/>
      <c r="J181" s="433"/>
    </row>
    <row r="182" spans="1:10" x14ac:dyDescent="0.2">
      <c r="A182" s="433"/>
      <c r="B182" s="433">
        <v>90</v>
      </c>
      <c r="C182" s="434">
        <v>94</v>
      </c>
      <c r="D182" s="435" t="s">
        <v>291</v>
      </c>
      <c r="E182" s="12" t="str">
        <f>Translations!$B$764</f>
        <v>Fuel benchmark sub-installation, non-CL</v>
      </c>
      <c r="F182" s="9" t="s">
        <v>267</v>
      </c>
      <c r="G182" s="11" t="b">
        <v>0</v>
      </c>
      <c r="H182" s="434">
        <v>56.1</v>
      </c>
      <c r="I182" s="434"/>
      <c r="J182" s="433"/>
    </row>
    <row r="183" spans="1:10" x14ac:dyDescent="0.2">
      <c r="A183" s="433"/>
      <c r="B183" s="433">
        <v>90</v>
      </c>
      <c r="C183" s="434">
        <v>95</v>
      </c>
      <c r="D183" s="435" t="s">
        <v>292</v>
      </c>
      <c r="E183" s="12" t="str">
        <f>Translations!$B$765</f>
        <v>Process emissions sub-installation, CL</v>
      </c>
      <c r="F183" s="9" t="s">
        <v>271</v>
      </c>
      <c r="G183" s="11" t="b">
        <v>1</v>
      </c>
      <c r="H183" s="434">
        <v>0.97</v>
      </c>
      <c r="I183" s="434"/>
      <c r="J183" s="433"/>
    </row>
    <row r="184" spans="1:10" x14ac:dyDescent="0.2">
      <c r="A184" s="433"/>
      <c r="B184" s="433">
        <v>90</v>
      </c>
      <c r="C184" s="434">
        <v>96</v>
      </c>
      <c r="D184" s="435" t="s">
        <v>293</v>
      </c>
      <c r="E184" s="12" t="str">
        <f>Translations!$B$766</f>
        <v>Process emissions sub-installation, non-CL</v>
      </c>
      <c r="F184" s="9" t="s">
        <v>271</v>
      </c>
      <c r="G184" s="11" t="b">
        <v>0</v>
      </c>
      <c r="H184" s="434">
        <v>0.97</v>
      </c>
      <c r="I184" s="434"/>
      <c r="J184" s="433"/>
    </row>
    <row r="186" spans="1:10" s="13" customFormat="1" x14ac:dyDescent="0.2">
      <c r="A186" s="13" t="str">
        <f>Translations!$B$767</f>
        <v>Monitoring Methods List</v>
      </c>
    </row>
    <row r="187" spans="1:10" x14ac:dyDescent="0.2">
      <c r="A187" s="436" t="s">
        <v>432</v>
      </c>
      <c r="B187" s="436" t="str">
        <f>Translations!$B$768</f>
        <v>10.1.5. (a) An amount of emissions assigned to the production of the waste gas is attributed under the product benchmark sub-installation where the waste gas is produced</v>
      </c>
      <c r="C187" s="436" t="str">
        <f>Translations!$B$769</f>
        <v>10.1.5. (b) An amount of emissions assigned to the consumption of the waste gas is attributed to the product benchmark sub-installation, heat benchmark sub-installation, district heating sub-installation or fuel benchmark sub-installation, where it is consumed.</v>
      </c>
    </row>
    <row r="188" spans="1:10" x14ac:dyDescent="0.2">
      <c r="A188" s="436" t="s">
        <v>422</v>
      </c>
      <c r="B188" s="436" t="str">
        <f>Translations!$B$770</f>
        <v>3.1. Applicable Methods</v>
      </c>
      <c r="C188" s="436" t="str">
        <f>Translations!$B$771</f>
        <v>3.2. Approach to attributing data to sub-installations</v>
      </c>
      <c r="D188" s="436" t="str">
        <f>Translations!$B$772</f>
        <v>3.3. Measurement instruments or procedures not under the operator's control</v>
      </c>
      <c r="E188" s="436" t="str">
        <f>Translations!$B$773</f>
        <v>3.4. Indirect determination methods</v>
      </c>
    </row>
    <row r="189" spans="1:10" x14ac:dyDescent="0.2">
      <c r="A189" s="436" t="s">
        <v>423</v>
      </c>
      <c r="B189" s="436" t="str">
        <f>Translations!$B$774</f>
        <v>3.2. 1. (a) Products in same production line, inputs, outputs and corresponding emissions shall be attributed sequentially based on the usage time per year for each sub-installation</v>
      </c>
      <c r="C189" s="436" t="str">
        <f>Translations!$B$775</f>
        <v>3.2. 1. (b) Based on the mass or volume of individual products produced or estimates based on the ratio of free reaction enthalpies of the chemical reactions involved or based on another suitable distribution key that is corroborated by a sound scientific methodology</v>
      </c>
      <c r="D189" s="436" t="str">
        <f>Translations!$B$776</f>
        <v>3.2. 2. (a) Determination of the split based on a determination method, such as sub-metering, estimate, correlation, used equally for each sub-installation - “reconciliation factor”</v>
      </c>
      <c r="E189" s="436" t="str">
        <f>Translations!$B$777</f>
        <v xml:space="preserve">3.2. 2. (b) Data may be subtracted from the total installation data </v>
      </c>
    </row>
    <row r="190" spans="1:10" x14ac:dyDescent="0.2">
      <c r="A190" s="436" t="s">
        <v>424</v>
      </c>
      <c r="B190" s="436" t="str">
        <f>Translations!$B$778</f>
        <v>3.3. (a) Amounts from invoices issued by a trade partner</v>
      </c>
      <c r="C190" s="436" t="str">
        <f>Translations!$B$779</f>
        <v xml:space="preserve">3.3. (b) Direct readings from the measurement systems </v>
      </c>
      <c r="D190" s="436" t="str">
        <f>Translations!$B$780</f>
        <v>3.3. (c) Use of empirical correlations provided by a competent and independent body, such as equipment suppliers, engineering providers or accredited laboratories</v>
      </c>
    </row>
    <row r="191" spans="1:10" x14ac:dyDescent="0.2">
      <c r="A191" s="436" t="s">
        <v>399</v>
      </c>
      <c r="B191" s="436" t="str">
        <f>Translations!$B$781</f>
        <v>3.4. - Calculation based on a known chemical or physical process using literature values</v>
      </c>
      <c r="C191" s="436" t="str">
        <f>Translations!$B$782</f>
        <v xml:space="preserve">3.4. - Calculation based on the installation’s design data </v>
      </c>
      <c r="D191" s="436" t="str">
        <f>Translations!$B$783</f>
        <v>3.4. - Correlation based on empirical tests for determining estimation values</v>
      </c>
    </row>
    <row r="192" spans="1:10" x14ac:dyDescent="0.2">
      <c r="A192" s="436" t="s">
        <v>395</v>
      </c>
      <c r="B192" s="436" t="str">
        <f>Translations!$B$784</f>
        <v>4.4.(a) Methods in accordance with the monitoring plan approved under Regulation (EU) No. 601/2012</v>
      </c>
      <c r="C192" s="436" t="str">
        <f>Translations!$B$785</f>
        <v>4.4.(b) Readings of measuring instruments subject to national legal metrological control or measuring instruments compliant with the requirements of the Directive 2014/31/EU or Directive 2014/32/EU for direct determination of a data set</v>
      </c>
      <c r="D192" s="436" t="str">
        <f>Translations!$B$786</f>
        <v>4.4.(c) Readings of measuring instruments under the operators control for direct determination of a data set not falling under point b</v>
      </c>
      <c r="E192" s="436" t="str">
        <f>Translations!$B$787</f>
        <v>4.4.(d) Readings of measuring instruments not under the operators control for direct determination of a data set not falling under point b</v>
      </c>
      <c r="F192" s="436" t="str">
        <f>Translations!$B$788</f>
        <v>4.4.(e) Readings of measuring instruments for indirect determination of a data set, provided that an appropriate correlation between the measurement and the data set in question is established in line with section 3.4 of this Annex</v>
      </c>
      <c r="G192" s="436" t="str">
        <f>Translations!$B$789</f>
        <v>4.4.(f) Other methods, in particular for historical data or where no other data source can be identified by the operator as available</v>
      </c>
    </row>
    <row r="193" spans="1:7" x14ac:dyDescent="0.2">
      <c r="A193" s="436" t="s">
        <v>397</v>
      </c>
      <c r="B193" s="436" t="str">
        <f>Translations!$B$790</f>
        <v>4.5. (a) Readings of measuring instruments subject to national legal metrological control or measuring instruments compliant with the requirements of the Directive 2014/31/EU or Directive 2014/32/EU</v>
      </c>
      <c r="C193" s="436" t="str">
        <f>Translations!$B$791</f>
        <v>4.5. (b) Readings of measuring instruments under the operator's control for direct determination of a data set not falling under point a</v>
      </c>
      <c r="D193" s="436" t="str">
        <f>Translations!$B$792</f>
        <v>4.5. (c) Readings of measuring instruments not under the operator's control for direct determination of a data set not falling under point a</v>
      </c>
      <c r="E193" s="436" t="str">
        <f>Translations!$B$793</f>
        <v>4.5. (d) Readings of measuring instruments for indirect determination of a data set, provided that an appropriate correlation between the measurement and the data set in question is established in line with section 3.4 of Annex VII (FAR)</v>
      </c>
      <c r="F193" s="436" t="str">
        <f>Translations!$B$794</f>
        <v>4.5. (e) Calculation of a proxy for the determining net amounts of measurable heat in accordance with Method 3 of section 7.2 in Annex VII (FAR)</v>
      </c>
      <c r="G193" s="436" t="str">
        <f>Translations!$B$795</f>
        <v>4.5. (f) Other methods, in particular for historical data or where no other data source can be identified by the operator as available</v>
      </c>
    </row>
    <row r="194" spans="1:7" x14ac:dyDescent="0.2">
      <c r="A194" s="436" t="s">
        <v>400</v>
      </c>
      <c r="B194" s="436" t="str">
        <f>Translations!$B$796</f>
        <v>4.6. (a) Methods for determining calculation factors in accordance with the monitoring plan approved under Regulation (EU) No. 601/2012</v>
      </c>
      <c r="C194" s="436" t="str">
        <f>Translations!$B$797</f>
        <v>4.6. (b) Laboratory analyses in accordance with section 6.1 of  Annex VII (FAR)</v>
      </c>
      <c r="D194" s="436" t="str">
        <f>Translations!$B$798</f>
        <v>4.6. (c) Simplified laboratory analyses in accordance with section 6.2 of Annex VII (FAR)</v>
      </c>
      <c r="E194" s="436" t="str">
        <f>Translations!$B$799</f>
        <v>4.6. (d) Constant values based on one of the following data sources: standard factors, literature values, values specified and guaranteed by the supplier</v>
      </c>
      <c r="F194" s="436" t="str">
        <f>Translations!$B$800</f>
        <v>4.6. (e) Constant values based on one of the following data sources: standard/stoichiometric factors, analysis-based values, other values based on scientific evidence</v>
      </c>
    </row>
    <row r="195" spans="1:7" x14ac:dyDescent="0.2">
      <c r="A195" s="436" t="s">
        <v>460</v>
      </c>
      <c r="B195" s="436" t="str">
        <f>Translations!$B$801</f>
        <v>5. (a) based on continual metering at the process where the material is consumed or produced</v>
      </c>
      <c r="C195" s="436" t="str">
        <f>Translations!$B$802</f>
        <v>5. (b) based on aggregation of metering of quantities separately delivered or produced taking into account relevant stock changes</v>
      </c>
    </row>
    <row r="196" spans="1:7" x14ac:dyDescent="0.2">
      <c r="A196" s="436" t="s">
        <v>396</v>
      </c>
      <c r="B196" s="441" t="str">
        <f>Translations!$B$803</f>
        <v>7.2. Method 1: Using measurements</v>
      </c>
      <c r="C196" s="441" t="str">
        <f>Translations!$B$804</f>
        <v>7.2. Method 2: Using documentation</v>
      </c>
      <c r="D196" s="441" t="str">
        <f>Translations!$B$805</f>
        <v>7.2. Method 3: Calculation of a proxy based on measured efficiency</v>
      </c>
      <c r="E196" s="441" t="str">
        <f>Translations!$B$806</f>
        <v>7.2. Method 4: Calculating a proxy based on the reference efficiency</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baseColWidth="10" defaultRowHeight="15" x14ac:dyDescent="0.25"/>
  <cols>
    <col min="1" max="16384" width="11.42578125" style="327"/>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workbookViewId="0">
      <pane xSplit="1" ySplit="1" topLeftCell="B214" activePane="bottomRight" state="frozen"/>
      <selection pane="topRight" activeCell="B1" sqref="B1"/>
      <selection pane="bottomLeft" activeCell="A2" sqref="A2"/>
      <selection pane="bottomRight" activeCell="C226" sqref="C226"/>
    </sheetView>
  </sheetViews>
  <sheetFormatPr baseColWidth="10" defaultRowHeight="15" x14ac:dyDescent="0.25"/>
  <cols>
    <col min="1" max="1" width="9.42578125" style="550" customWidth="1"/>
    <col min="2" max="3" width="60.7109375" style="550" customWidth="1"/>
    <col min="4" max="4" width="11.42578125" style="551"/>
    <col min="5" max="16384" width="11.42578125" style="550"/>
  </cols>
  <sheetData>
    <row r="1" spans="1:4" ht="15.75" thickBot="1" x14ac:dyDescent="0.3">
      <c r="A1" s="552" t="s">
        <v>234</v>
      </c>
      <c r="B1" s="552" t="s">
        <v>1115</v>
      </c>
      <c r="C1" s="552" t="s">
        <v>1116</v>
      </c>
    </row>
    <row r="2" spans="1:4" ht="15.75" thickBot="1" x14ac:dyDescent="0.25">
      <c r="A2" s="676">
        <v>1</v>
      </c>
      <c r="B2" s="605" t="s">
        <v>448</v>
      </c>
      <c r="D2" s="606" t="s">
        <v>1658</v>
      </c>
    </row>
    <row r="3" spans="1:4" x14ac:dyDescent="0.25">
      <c r="A3" s="676">
        <v>2</v>
      </c>
      <c r="B3" t="s">
        <v>451</v>
      </c>
      <c r="D3" s="606" t="s">
        <v>1528</v>
      </c>
    </row>
    <row r="4" spans="1:4" x14ac:dyDescent="0.25">
      <c r="A4" s="676">
        <v>3</v>
      </c>
      <c r="B4" t="s">
        <v>452</v>
      </c>
      <c r="D4" s="606" t="s">
        <v>1660</v>
      </c>
    </row>
    <row r="5" spans="1:4" x14ac:dyDescent="0.25">
      <c r="A5" s="676">
        <v>4</v>
      </c>
      <c r="B5" t="s">
        <v>453</v>
      </c>
      <c r="D5" s="606" t="s">
        <v>1529</v>
      </c>
    </row>
    <row r="6" spans="1:4" ht="26.25" x14ac:dyDescent="0.4">
      <c r="A6" s="676">
        <v>5</v>
      </c>
      <c r="B6" s="607" t="s">
        <v>565</v>
      </c>
      <c r="D6" s="606" t="s">
        <v>1137</v>
      </c>
    </row>
    <row r="7" spans="1:4" ht="18" x14ac:dyDescent="0.25">
      <c r="A7" s="676">
        <v>6</v>
      </c>
      <c r="B7" s="608" t="s">
        <v>566</v>
      </c>
      <c r="D7" s="606" t="s">
        <v>1138</v>
      </c>
    </row>
    <row r="8" spans="1:4" ht="15.75" thickBot="1" x14ac:dyDescent="0.3">
      <c r="A8" s="676">
        <v>7</v>
      </c>
      <c r="B8" t="s">
        <v>567</v>
      </c>
      <c r="D8" s="606" t="s">
        <v>1147</v>
      </c>
    </row>
    <row r="9" spans="1:4" x14ac:dyDescent="0.25">
      <c r="A9" s="676">
        <v>8</v>
      </c>
      <c r="B9" s="609" t="s">
        <v>703</v>
      </c>
      <c r="D9" s="606" t="s">
        <v>1139</v>
      </c>
    </row>
    <row r="10" spans="1:4" ht="15.75" thickBot="1" x14ac:dyDescent="0.3">
      <c r="A10" s="676">
        <v>9</v>
      </c>
      <c r="B10" s="610" t="s">
        <v>704</v>
      </c>
      <c r="D10" s="606" t="s">
        <v>1140</v>
      </c>
    </row>
    <row r="11" spans="1:4" ht="15.75" thickBot="1" x14ac:dyDescent="0.3">
      <c r="A11" s="676">
        <v>10</v>
      </c>
      <c r="B11" s="533" t="s">
        <v>705</v>
      </c>
      <c r="D11" s="606" t="s">
        <v>1141</v>
      </c>
    </row>
    <row r="12" spans="1:4" x14ac:dyDescent="0.25">
      <c r="A12" s="676">
        <v>11</v>
      </c>
      <c r="B12" s="609" t="s">
        <v>637</v>
      </c>
      <c r="D12" s="606" t="s">
        <v>1230</v>
      </c>
    </row>
    <row r="13" spans="1:4" x14ac:dyDescent="0.25">
      <c r="A13" s="676">
        <v>12</v>
      </c>
      <c r="B13" s="611" t="s">
        <v>706</v>
      </c>
      <c r="D13" s="606" t="s">
        <v>1142</v>
      </c>
    </row>
    <row r="14" spans="1:4" ht="15.75" thickBot="1" x14ac:dyDescent="0.25">
      <c r="A14" s="676">
        <v>13</v>
      </c>
      <c r="B14" s="612" t="s">
        <v>865</v>
      </c>
      <c r="D14" s="606" t="s">
        <v>1143</v>
      </c>
    </row>
    <row r="15" spans="1:4" ht="38.25" x14ac:dyDescent="0.25">
      <c r="A15" s="676">
        <v>14</v>
      </c>
      <c r="B15" s="613" t="s">
        <v>707</v>
      </c>
      <c r="D15" s="606" t="s">
        <v>1144</v>
      </c>
    </row>
    <row r="16" spans="1:4" x14ac:dyDescent="0.25">
      <c r="A16" s="676">
        <v>15</v>
      </c>
      <c r="B16" s="614" t="s">
        <v>568</v>
      </c>
      <c r="D16" s="606" t="s">
        <v>1145</v>
      </c>
    </row>
    <row r="17" spans="1:4" ht="25.5" x14ac:dyDescent="0.25">
      <c r="A17" s="676">
        <v>16</v>
      </c>
      <c r="B17" s="614" t="s">
        <v>569</v>
      </c>
      <c r="D17" s="606" t="s">
        <v>1146</v>
      </c>
    </row>
    <row r="18" spans="1:4" x14ac:dyDescent="0.25">
      <c r="A18" s="676">
        <v>17</v>
      </c>
      <c r="B18" t="s">
        <v>449</v>
      </c>
      <c r="D18" s="606" t="s">
        <v>1659</v>
      </c>
    </row>
    <row r="19" spans="1:4" x14ac:dyDescent="0.25">
      <c r="A19" s="676">
        <v>18</v>
      </c>
      <c r="B19" t="s">
        <v>450</v>
      </c>
      <c r="D19" s="606" t="s">
        <v>1527</v>
      </c>
    </row>
    <row r="20" spans="1:4" ht="15.75" x14ac:dyDescent="0.25">
      <c r="A20" s="676">
        <v>19</v>
      </c>
      <c r="B20" s="615" t="s">
        <v>574</v>
      </c>
      <c r="D20" s="606" t="s">
        <v>1148</v>
      </c>
    </row>
    <row r="21" spans="1:4" ht="63.75" x14ac:dyDescent="0.25">
      <c r="A21" s="676">
        <v>20</v>
      </c>
      <c r="B21" s="555" t="s">
        <v>571</v>
      </c>
      <c r="D21" s="606" t="s">
        <v>1149</v>
      </c>
    </row>
    <row r="22" spans="1:4" x14ac:dyDescent="0.25">
      <c r="A22" s="676">
        <v>21</v>
      </c>
      <c r="B22" t="s">
        <v>572</v>
      </c>
      <c r="D22" s="606" t="s">
        <v>1150</v>
      </c>
    </row>
    <row r="23" spans="1:4" ht="76.5" x14ac:dyDescent="0.25">
      <c r="A23" s="676">
        <v>22</v>
      </c>
      <c r="B23" s="679" t="s">
        <v>1956</v>
      </c>
      <c r="D23" s="606" t="s">
        <v>1151</v>
      </c>
    </row>
    <row r="24" spans="1:4" x14ac:dyDescent="0.25">
      <c r="A24" s="676">
        <v>23</v>
      </c>
      <c r="B24" s="680" t="s">
        <v>1957</v>
      </c>
      <c r="D24" s="606" t="s">
        <v>1152</v>
      </c>
    </row>
    <row r="25" spans="1:4" ht="38.25" x14ac:dyDescent="0.25">
      <c r="A25" s="676">
        <v>24</v>
      </c>
      <c r="B25" s="555" t="s">
        <v>880</v>
      </c>
      <c r="D25" s="606" t="s">
        <v>1153</v>
      </c>
    </row>
    <row r="26" spans="1:4" ht="63.75" x14ac:dyDescent="0.25">
      <c r="A26" s="676">
        <v>25</v>
      </c>
      <c r="B26" s="555" t="s">
        <v>879</v>
      </c>
      <c r="D26" s="606" t="s">
        <v>1154</v>
      </c>
    </row>
    <row r="27" spans="1:4" ht="36" x14ac:dyDescent="0.25">
      <c r="A27" s="676">
        <v>26</v>
      </c>
      <c r="B27" s="561" t="s">
        <v>1958</v>
      </c>
      <c r="D27" s="606" t="s">
        <v>1155</v>
      </c>
    </row>
    <row r="28" spans="1:4" ht="15.75" x14ac:dyDescent="0.25">
      <c r="A28" s="676">
        <v>27</v>
      </c>
      <c r="B28" s="615" t="s">
        <v>575</v>
      </c>
      <c r="D28" s="606" t="s">
        <v>1156</v>
      </c>
    </row>
    <row r="29" spans="1:4" ht="25.5" x14ac:dyDescent="0.25">
      <c r="A29" s="676">
        <v>28</v>
      </c>
      <c r="B29" s="555" t="s">
        <v>1032</v>
      </c>
      <c r="D29" s="606" t="s">
        <v>1157</v>
      </c>
    </row>
    <row r="30" spans="1:4" ht="51" x14ac:dyDescent="0.25">
      <c r="A30" s="676">
        <v>29</v>
      </c>
      <c r="B30" s="555" t="s">
        <v>881</v>
      </c>
      <c r="D30" s="606" t="s">
        <v>1158</v>
      </c>
    </row>
    <row r="31" spans="1:4" ht="76.5" x14ac:dyDescent="0.25">
      <c r="A31" s="676">
        <v>30</v>
      </c>
      <c r="B31" s="555" t="s">
        <v>576</v>
      </c>
      <c r="D31" s="606" t="s">
        <v>1159</v>
      </c>
    </row>
    <row r="32" spans="1:4" ht="63.75" x14ac:dyDescent="0.25">
      <c r="A32" s="676">
        <v>31</v>
      </c>
      <c r="B32" s="555" t="s">
        <v>577</v>
      </c>
      <c r="D32" s="606" t="s">
        <v>1160</v>
      </c>
    </row>
    <row r="33" spans="1:4" ht="25.5" x14ac:dyDescent="0.25">
      <c r="A33" s="676">
        <v>32</v>
      </c>
      <c r="B33" s="555" t="s">
        <v>578</v>
      </c>
      <c r="D33" s="606" t="s">
        <v>1161</v>
      </c>
    </row>
    <row r="34" spans="1:4" x14ac:dyDescent="0.25">
      <c r="A34" s="676">
        <v>33</v>
      </c>
      <c r="B34" s="127" t="s">
        <v>579</v>
      </c>
      <c r="D34" s="606" t="s">
        <v>1162</v>
      </c>
    </row>
    <row r="35" spans="1:4" x14ac:dyDescent="0.25">
      <c r="A35" s="676">
        <v>34</v>
      </c>
      <c r="B35" s="128" t="s">
        <v>580</v>
      </c>
      <c r="D35" s="606" t="s">
        <v>1163</v>
      </c>
    </row>
    <row r="36" spans="1:4" ht="25.5" x14ac:dyDescent="0.25">
      <c r="A36" s="676">
        <v>35</v>
      </c>
      <c r="B36" s="558" t="s">
        <v>889</v>
      </c>
      <c r="D36" s="606" t="s">
        <v>1164</v>
      </c>
    </row>
    <row r="37" spans="1:4" x14ac:dyDescent="0.25">
      <c r="A37" s="676">
        <v>36</v>
      </c>
      <c r="B37" s="128" t="s">
        <v>581</v>
      </c>
      <c r="D37" s="606" t="s">
        <v>1165</v>
      </c>
    </row>
    <row r="38" spans="1:4" ht="25.5" x14ac:dyDescent="0.25">
      <c r="A38" s="676">
        <v>37</v>
      </c>
      <c r="B38" s="558" t="s">
        <v>582</v>
      </c>
      <c r="D38" s="606" t="s">
        <v>1166</v>
      </c>
    </row>
    <row r="39" spans="1:4" x14ac:dyDescent="0.25">
      <c r="A39" s="676">
        <v>38</v>
      </c>
      <c r="B39" s="128" t="s">
        <v>583</v>
      </c>
      <c r="D39" s="606" t="s">
        <v>1167</v>
      </c>
    </row>
    <row r="40" spans="1:4" x14ac:dyDescent="0.25">
      <c r="A40" s="676">
        <v>39</v>
      </c>
      <c r="B40" s="558" t="s">
        <v>584</v>
      </c>
      <c r="D40" s="606" t="s">
        <v>1168</v>
      </c>
    </row>
    <row r="41" spans="1:4" x14ac:dyDescent="0.25">
      <c r="A41" s="676">
        <v>40</v>
      </c>
      <c r="B41" s="128" t="s">
        <v>585</v>
      </c>
      <c r="D41" s="606" t="s">
        <v>1169</v>
      </c>
    </row>
    <row r="42" spans="1:4" ht="25.5" x14ac:dyDescent="0.25">
      <c r="A42" s="676">
        <v>41</v>
      </c>
      <c r="B42" s="558" t="s">
        <v>586</v>
      </c>
      <c r="D42" s="606" t="s">
        <v>1170</v>
      </c>
    </row>
    <row r="43" spans="1:4" x14ac:dyDescent="0.25">
      <c r="A43" s="676">
        <v>42</v>
      </c>
      <c r="B43" s="129" t="s">
        <v>587</v>
      </c>
      <c r="D43" s="606" t="s">
        <v>1171</v>
      </c>
    </row>
    <row r="44" spans="1:4" ht="25.5" x14ac:dyDescent="0.25">
      <c r="A44" s="676">
        <v>43</v>
      </c>
      <c r="B44" s="559" t="s">
        <v>588</v>
      </c>
      <c r="D44" s="606" t="s">
        <v>1172</v>
      </c>
    </row>
    <row r="45" spans="1:4" x14ac:dyDescent="0.25">
      <c r="A45" s="676">
        <v>44</v>
      </c>
      <c r="B45" s="616" t="s">
        <v>589</v>
      </c>
      <c r="D45" s="606" t="s">
        <v>1173</v>
      </c>
    </row>
    <row r="46" spans="1:4" x14ac:dyDescent="0.25">
      <c r="A46" s="676">
        <v>45</v>
      </c>
      <c r="B46" s="617" t="s">
        <v>590</v>
      </c>
      <c r="D46" s="606" t="s">
        <v>1174</v>
      </c>
    </row>
    <row r="47" spans="1:4" x14ac:dyDescent="0.25">
      <c r="A47" s="676">
        <v>46</v>
      </c>
      <c r="B47" s="618" t="s">
        <v>591</v>
      </c>
      <c r="D47" s="606" t="s">
        <v>1175</v>
      </c>
    </row>
    <row r="48" spans="1:4" x14ac:dyDescent="0.25">
      <c r="A48" s="676">
        <v>47</v>
      </c>
      <c r="B48" s="619" t="s">
        <v>592</v>
      </c>
      <c r="D48" s="606" t="s">
        <v>1176</v>
      </c>
    </row>
    <row r="49" spans="1:4" x14ac:dyDescent="0.25">
      <c r="A49" s="676">
        <v>48</v>
      </c>
      <c r="B49" s="618" t="s">
        <v>593</v>
      </c>
      <c r="D49" s="606" t="s">
        <v>1177</v>
      </c>
    </row>
    <row r="50" spans="1:4" ht="25.5" x14ac:dyDescent="0.25">
      <c r="A50" s="676">
        <v>49</v>
      </c>
      <c r="B50" s="618" t="s">
        <v>594</v>
      </c>
      <c r="D50" s="606" t="s">
        <v>1178</v>
      </c>
    </row>
    <row r="51" spans="1:4" x14ac:dyDescent="0.25">
      <c r="A51" s="676">
        <v>50</v>
      </c>
      <c r="B51" s="620" t="s">
        <v>595</v>
      </c>
      <c r="D51" s="606" t="s">
        <v>1179</v>
      </c>
    </row>
    <row r="52" spans="1:4" ht="25.5" x14ac:dyDescent="0.25">
      <c r="A52" s="676">
        <v>51</v>
      </c>
      <c r="B52" s="620" t="s">
        <v>596</v>
      </c>
      <c r="D52" s="606" t="s">
        <v>1180</v>
      </c>
    </row>
    <row r="53" spans="1:4" ht="25.5" x14ac:dyDescent="0.25">
      <c r="A53" s="676">
        <v>52</v>
      </c>
      <c r="B53" s="618" t="s">
        <v>597</v>
      </c>
      <c r="D53" s="606" t="s">
        <v>1181</v>
      </c>
    </row>
    <row r="54" spans="1:4" ht="25.5" x14ac:dyDescent="0.25">
      <c r="A54" s="676">
        <v>53</v>
      </c>
      <c r="B54" s="618" t="s">
        <v>598</v>
      </c>
      <c r="D54" s="606" t="s">
        <v>1182</v>
      </c>
    </row>
    <row r="55" spans="1:4" x14ac:dyDescent="0.25">
      <c r="A55" s="676">
        <v>54</v>
      </c>
      <c r="B55" s="618" t="s">
        <v>599</v>
      </c>
      <c r="D55" s="606" t="s">
        <v>1183</v>
      </c>
    </row>
    <row r="56" spans="1:4" ht="89.25" x14ac:dyDescent="0.25">
      <c r="A56" s="676">
        <v>55</v>
      </c>
      <c r="B56" s="555" t="s">
        <v>600</v>
      </c>
      <c r="D56" s="606" t="s">
        <v>1184</v>
      </c>
    </row>
    <row r="57" spans="1:4" ht="76.5" x14ac:dyDescent="0.25">
      <c r="A57" s="676">
        <v>56</v>
      </c>
      <c r="B57" s="555" t="s">
        <v>601</v>
      </c>
      <c r="D57" s="606" t="s">
        <v>1185</v>
      </c>
    </row>
    <row r="58" spans="1:4" ht="63.75" x14ac:dyDescent="0.25">
      <c r="A58" s="676">
        <v>57</v>
      </c>
      <c r="B58" s="557" t="s">
        <v>602</v>
      </c>
      <c r="D58" s="606" t="s">
        <v>1186</v>
      </c>
    </row>
    <row r="59" spans="1:4" ht="90" thickBot="1" x14ac:dyDescent="0.3">
      <c r="A59" s="676">
        <v>58</v>
      </c>
      <c r="B59" s="555" t="s">
        <v>603</v>
      </c>
      <c r="D59" s="606" t="s">
        <v>1187</v>
      </c>
    </row>
    <row r="60" spans="1:4" ht="128.25" thickBot="1" x14ac:dyDescent="0.3">
      <c r="A60" s="676">
        <v>59</v>
      </c>
      <c r="B60" s="556" t="s">
        <v>604</v>
      </c>
      <c r="D60" s="606" t="s">
        <v>1188</v>
      </c>
    </row>
    <row r="61" spans="1:4" ht="15.75" x14ac:dyDescent="0.25">
      <c r="A61" s="676">
        <v>60</v>
      </c>
      <c r="B61" s="615" t="s">
        <v>605</v>
      </c>
      <c r="D61" s="606" t="s">
        <v>1189</v>
      </c>
    </row>
    <row r="62" spans="1:4" ht="25.5" x14ac:dyDescent="0.25">
      <c r="A62" s="676">
        <v>61</v>
      </c>
      <c r="B62" s="560" t="s">
        <v>606</v>
      </c>
      <c r="D62" s="606" t="s">
        <v>1190</v>
      </c>
    </row>
    <row r="63" spans="1:4" x14ac:dyDescent="0.25">
      <c r="A63" s="676">
        <v>62</v>
      </c>
      <c r="B63" s="621" t="s">
        <v>607</v>
      </c>
      <c r="D63" s="606" t="s">
        <v>1191</v>
      </c>
    </row>
    <row r="64" spans="1:4" ht="15.75" x14ac:dyDescent="0.25">
      <c r="A64" s="676">
        <v>63</v>
      </c>
      <c r="B64" s="554" t="s">
        <v>608</v>
      </c>
      <c r="D64" s="606" t="s">
        <v>1192</v>
      </c>
    </row>
    <row r="65" spans="1:4" x14ac:dyDescent="0.25">
      <c r="A65" s="676">
        <v>64</v>
      </c>
      <c r="B65" s="617" t="s">
        <v>609</v>
      </c>
      <c r="D65" s="606" t="s">
        <v>1193</v>
      </c>
    </row>
    <row r="66" spans="1:4" x14ac:dyDescent="0.25">
      <c r="A66" s="676">
        <v>65</v>
      </c>
      <c r="B66" s="560" t="s">
        <v>610</v>
      </c>
      <c r="D66" s="606" t="s">
        <v>1194</v>
      </c>
    </row>
    <row r="67" spans="1:4" x14ac:dyDescent="0.25">
      <c r="A67" s="676">
        <v>66</v>
      </c>
      <c r="B67" t="s">
        <v>611</v>
      </c>
      <c r="D67" s="606" t="s">
        <v>1195</v>
      </c>
    </row>
    <row r="68" spans="1:4" x14ac:dyDescent="0.25">
      <c r="A68" s="676">
        <v>67</v>
      </c>
      <c r="B68" s="560" t="s">
        <v>612</v>
      </c>
      <c r="D68" s="606" t="s">
        <v>1196</v>
      </c>
    </row>
    <row r="69" spans="1:4" x14ac:dyDescent="0.25">
      <c r="A69" s="676">
        <v>68</v>
      </c>
      <c r="B69" t="s">
        <v>613</v>
      </c>
      <c r="D69" s="606" t="s">
        <v>1197</v>
      </c>
    </row>
    <row r="70" spans="1:4" x14ac:dyDescent="0.25">
      <c r="A70" s="676">
        <v>69</v>
      </c>
      <c r="B70" s="617" t="s">
        <v>614</v>
      </c>
      <c r="D70" s="606" t="s">
        <v>1198</v>
      </c>
    </row>
    <row r="71" spans="1:4" x14ac:dyDescent="0.25">
      <c r="A71" s="676">
        <v>70</v>
      </c>
      <c r="B71" s="553" t="s">
        <v>615</v>
      </c>
      <c r="D71" s="606" t="s">
        <v>1199</v>
      </c>
    </row>
    <row r="72" spans="1:4" x14ac:dyDescent="0.25">
      <c r="A72" s="676">
        <v>71</v>
      </c>
      <c r="B72" s="560" t="s">
        <v>616</v>
      </c>
      <c r="D72" s="606" t="s">
        <v>1200</v>
      </c>
    </row>
    <row r="73" spans="1:4" x14ac:dyDescent="0.25">
      <c r="A73" s="676">
        <v>72</v>
      </c>
      <c r="B73" s="553" t="s">
        <v>617</v>
      </c>
      <c r="D73" s="606" t="s">
        <v>1201</v>
      </c>
    </row>
    <row r="74" spans="1:4" ht="15.75" x14ac:dyDescent="0.25">
      <c r="A74" s="676">
        <v>73</v>
      </c>
      <c r="B74" s="554" t="s">
        <v>618</v>
      </c>
      <c r="D74" s="606" t="s">
        <v>1202</v>
      </c>
    </row>
    <row r="75" spans="1:4" ht="15.75" thickBot="1" x14ac:dyDescent="0.3">
      <c r="A75" s="676">
        <v>74</v>
      </c>
      <c r="B75" t="s">
        <v>619</v>
      </c>
      <c r="D75" s="606" t="s">
        <v>1653</v>
      </c>
    </row>
    <row r="76" spans="1:4" ht="25.5" x14ac:dyDescent="0.25">
      <c r="A76" s="676">
        <v>75</v>
      </c>
      <c r="B76" s="622" t="s">
        <v>867</v>
      </c>
      <c r="D76" s="606" t="s">
        <v>1203</v>
      </c>
    </row>
    <row r="77" spans="1:4" ht="18" x14ac:dyDescent="0.25">
      <c r="A77" s="676">
        <v>76</v>
      </c>
      <c r="B77" s="623" t="s">
        <v>470</v>
      </c>
      <c r="D77" s="606" t="s">
        <v>1204</v>
      </c>
    </row>
    <row r="78" spans="1:4" ht="15.75" x14ac:dyDescent="0.25">
      <c r="A78" s="676">
        <v>77</v>
      </c>
      <c r="B78" s="564" t="s">
        <v>471</v>
      </c>
      <c r="D78" s="606" t="s">
        <v>1205</v>
      </c>
    </row>
    <row r="79" spans="1:4" ht="33.75" x14ac:dyDescent="0.25">
      <c r="A79" s="676">
        <v>78</v>
      </c>
      <c r="B79" s="563" t="s">
        <v>887</v>
      </c>
      <c r="D79" s="606" t="s">
        <v>1206</v>
      </c>
    </row>
    <row r="80" spans="1:4" ht="56.25" x14ac:dyDescent="0.25">
      <c r="A80" s="676">
        <v>79</v>
      </c>
      <c r="B80" s="563" t="s">
        <v>888</v>
      </c>
      <c r="D80" s="606" t="s">
        <v>1207</v>
      </c>
    </row>
    <row r="81" spans="1:4" ht="45" x14ac:dyDescent="0.25">
      <c r="A81" s="676">
        <v>80</v>
      </c>
      <c r="B81" s="563" t="s">
        <v>1064</v>
      </c>
      <c r="D81" s="606" t="s">
        <v>1208</v>
      </c>
    </row>
    <row r="82" spans="1:4" ht="22.5" x14ac:dyDescent="0.25">
      <c r="A82" s="676">
        <v>81</v>
      </c>
      <c r="B82" s="563" t="s">
        <v>1065</v>
      </c>
      <c r="D82" s="606" t="s">
        <v>1209</v>
      </c>
    </row>
    <row r="83" spans="1:4" ht="38.25" x14ac:dyDescent="0.25">
      <c r="A83" s="676">
        <v>82</v>
      </c>
      <c r="B83" s="565" t="s">
        <v>1094</v>
      </c>
      <c r="D83" s="606" t="s">
        <v>1210</v>
      </c>
    </row>
    <row r="84" spans="1:4" x14ac:dyDescent="0.25">
      <c r="A84" s="676">
        <v>83</v>
      </c>
      <c r="B84" s="624" t="s">
        <v>314</v>
      </c>
      <c r="D84" s="606" t="s">
        <v>1211</v>
      </c>
    </row>
    <row r="85" spans="1:4" x14ac:dyDescent="0.25">
      <c r="A85" s="676">
        <v>84</v>
      </c>
      <c r="B85" s="625" t="s">
        <v>467</v>
      </c>
      <c r="D85" s="606" t="s">
        <v>1212</v>
      </c>
    </row>
    <row r="86" spans="1:4" x14ac:dyDescent="0.25">
      <c r="A86" s="676">
        <v>85</v>
      </c>
      <c r="B86" s="562" t="s">
        <v>468</v>
      </c>
      <c r="D86" s="606" t="s">
        <v>1213</v>
      </c>
    </row>
    <row r="87" spans="1:4" x14ac:dyDescent="0.25">
      <c r="A87" s="676">
        <v>86</v>
      </c>
      <c r="B87" s="625" t="s">
        <v>897</v>
      </c>
      <c r="D87" s="606" t="s">
        <v>1214</v>
      </c>
    </row>
    <row r="88" spans="1:4" ht="26.25" thickBot="1" x14ac:dyDescent="0.3">
      <c r="A88" s="676">
        <v>87</v>
      </c>
      <c r="B88" s="562" t="s">
        <v>469</v>
      </c>
      <c r="D88" s="606" t="s">
        <v>1215</v>
      </c>
    </row>
    <row r="89" spans="1:4" ht="25.5" x14ac:dyDescent="0.25">
      <c r="A89" s="676">
        <v>88</v>
      </c>
      <c r="B89" s="622" t="s">
        <v>868</v>
      </c>
      <c r="D89" s="606" t="s">
        <v>1216</v>
      </c>
    </row>
    <row r="90" spans="1:4" ht="18" x14ac:dyDescent="0.25">
      <c r="A90" s="676">
        <v>89</v>
      </c>
      <c r="B90" s="623" t="s">
        <v>385</v>
      </c>
      <c r="D90" s="606" t="s">
        <v>1217</v>
      </c>
    </row>
    <row r="91" spans="1:4" ht="15.75" x14ac:dyDescent="0.25">
      <c r="A91" s="676">
        <v>90</v>
      </c>
      <c r="B91" s="564" t="s">
        <v>145</v>
      </c>
      <c r="D91" s="606" t="s">
        <v>1218</v>
      </c>
    </row>
    <row r="92" spans="1:4" x14ac:dyDescent="0.25">
      <c r="A92" s="676">
        <v>91</v>
      </c>
      <c r="B92" s="626" t="s">
        <v>1075</v>
      </c>
      <c r="D92" s="606" t="s">
        <v>1219</v>
      </c>
    </row>
    <row r="93" spans="1:4" ht="102" x14ac:dyDescent="0.25">
      <c r="A93" s="676">
        <v>92</v>
      </c>
      <c r="B93" s="565" t="s">
        <v>1077</v>
      </c>
      <c r="D93" s="606" t="s">
        <v>1220</v>
      </c>
    </row>
    <row r="94" spans="1:4" ht="25.5" x14ac:dyDescent="0.25">
      <c r="A94" s="676">
        <v>93</v>
      </c>
      <c r="B94" s="565" t="s">
        <v>1076</v>
      </c>
      <c r="D94" s="606" t="s">
        <v>1221</v>
      </c>
    </row>
    <row r="95" spans="1:4" x14ac:dyDescent="0.25">
      <c r="A95" s="676">
        <v>94</v>
      </c>
      <c r="B95" s="626" t="s">
        <v>634</v>
      </c>
      <c r="D95" s="606" t="s">
        <v>1222</v>
      </c>
    </row>
    <row r="96" spans="1:4" x14ac:dyDescent="0.2">
      <c r="A96" s="676">
        <v>95</v>
      </c>
      <c r="B96" s="568" t="s">
        <v>642</v>
      </c>
      <c r="D96" s="606" t="s">
        <v>1223</v>
      </c>
    </row>
    <row r="97" spans="1:4" x14ac:dyDescent="0.2">
      <c r="A97" s="676">
        <v>96</v>
      </c>
      <c r="B97" s="568" t="s">
        <v>640</v>
      </c>
      <c r="D97" s="606" t="s">
        <v>1224</v>
      </c>
    </row>
    <row r="98" spans="1:4" x14ac:dyDescent="0.2">
      <c r="A98" s="676">
        <v>97</v>
      </c>
      <c r="B98" s="568" t="s">
        <v>641</v>
      </c>
      <c r="D98" s="606" t="s">
        <v>1225</v>
      </c>
    </row>
    <row r="99" spans="1:4" x14ac:dyDescent="0.25">
      <c r="A99" s="676">
        <v>98</v>
      </c>
      <c r="B99" s="569" t="s">
        <v>708</v>
      </c>
      <c r="D99" s="606" t="s">
        <v>1226</v>
      </c>
    </row>
    <row r="100" spans="1:4" x14ac:dyDescent="0.2">
      <c r="A100" s="676">
        <v>99</v>
      </c>
      <c r="B100" s="568" t="s">
        <v>639</v>
      </c>
      <c r="D100" s="606" t="s">
        <v>1227</v>
      </c>
    </row>
    <row r="101" spans="1:4" x14ac:dyDescent="0.25">
      <c r="A101" s="676">
        <v>100</v>
      </c>
      <c r="B101" s="626" t="s">
        <v>635</v>
      </c>
      <c r="D101" s="606" t="s">
        <v>1228</v>
      </c>
    </row>
    <row r="102" spans="1:4" x14ac:dyDescent="0.25">
      <c r="A102" s="676">
        <v>101</v>
      </c>
      <c r="B102" s="147" t="s">
        <v>636</v>
      </c>
      <c r="D102" s="606" t="s">
        <v>1229</v>
      </c>
    </row>
    <row r="103" spans="1:4" x14ac:dyDescent="0.2">
      <c r="A103" s="676">
        <v>102</v>
      </c>
      <c r="B103" s="566" t="s">
        <v>638</v>
      </c>
      <c r="D103" s="606" t="s">
        <v>1231</v>
      </c>
    </row>
    <row r="104" spans="1:4" x14ac:dyDescent="0.2">
      <c r="A104" s="676">
        <v>103</v>
      </c>
      <c r="B104" s="566" t="s">
        <v>891</v>
      </c>
      <c r="D104" s="606" t="s">
        <v>1232</v>
      </c>
    </row>
    <row r="105" spans="1:4" ht="22.5" x14ac:dyDescent="0.25">
      <c r="A105" s="676">
        <v>104</v>
      </c>
      <c r="B105" s="146" t="s">
        <v>1055</v>
      </c>
      <c r="D105" s="606" t="s">
        <v>1233</v>
      </c>
    </row>
    <row r="106" spans="1:4" ht="33.75" x14ac:dyDescent="0.25">
      <c r="A106" s="676">
        <v>105</v>
      </c>
      <c r="B106" s="146" t="s">
        <v>1056</v>
      </c>
      <c r="D106" s="606" t="s">
        <v>1234</v>
      </c>
    </row>
    <row r="107" spans="1:4" x14ac:dyDescent="0.2">
      <c r="A107" s="676">
        <v>106</v>
      </c>
      <c r="B107" s="566" t="s">
        <v>1057</v>
      </c>
      <c r="D107" s="606" t="s">
        <v>1235</v>
      </c>
    </row>
    <row r="108" spans="1:4" x14ac:dyDescent="0.25">
      <c r="A108" s="676">
        <v>107</v>
      </c>
      <c r="B108" s="627" t="s">
        <v>649</v>
      </c>
      <c r="D108" s="606" t="s">
        <v>1236</v>
      </c>
    </row>
    <row r="109" spans="1:4" x14ac:dyDescent="0.2">
      <c r="A109" s="676">
        <v>108</v>
      </c>
      <c r="B109" s="628" t="s">
        <v>644</v>
      </c>
      <c r="D109" s="606" t="s">
        <v>1237</v>
      </c>
    </row>
    <row r="110" spans="1:4" x14ac:dyDescent="0.2">
      <c r="A110" s="676">
        <v>109</v>
      </c>
      <c r="B110" s="566" t="s">
        <v>645</v>
      </c>
      <c r="D110" s="606" t="s">
        <v>1238</v>
      </c>
    </row>
    <row r="111" spans="1:4" x14ac:dyDescent="0.2">
      <c r="A111" s="676">
        <v>110</v>
      </c>
      <c r="B111" s="566" t="s">
        <v>646</v>
      </c>
      <c r="D111" s="606" t="s">
        <v>1239</v>
      </c>
    </row>
    <row r="112" spans="1:4" x14ac:dyDescent="0.2">
      <c r="A112" s="676">
        <v>111</v>
      </c>
      <c r="B112" s="566" t="s">
        <v>158</v>
      </c>
      <c r="D112" s="606" t="s">
        <v>1240</v>
      </c>
    </row>
    <row r="113" spans="1:4" x14ac:dyDescent="0.2">
      <c r="A113" s="676">
        <v>112</v>
      </c>
      <c r="B113" s="566" t="s">
        <v>647</v>
      </c>
      <c r="D113" s="606" t="s">
        <v>1241</v>
      </c>
    </row>
    <row r="114" spans="1:4" x14ac:dyDescent="0.2">
      <c r="A114" s="676">
        <v>113</v>
      </c>
      <c r="B114" s="566" t="s">
        <v>648</v>
      </c>
      <c r="D114" s="606" t="s">
        <v>1242</v>
      </c>
    </row>
    <row r="115" spans="1:4" x14ac:dyDescent="0.2">
      <c r="A115" s="676">
        <v>114</v>
      </c>
      <c r="B115" s="566" t="s">
        <v>159</v>
      </c>
      <c r="D115" s="606" t="s">
        <v>1243</v>
      </c>
    </row>
    <row r="116" spans="1:4" x14ac:dyDescent="0.25">
      <c r="A116" s="676">
        <v>115</v>
      </c>
      <c r="B116" s="627" t="s">
        <v>650</v>
      </c>
      <c r="D116" s="606" t="s">
        <v>1244</v>
      </c>
    </row>
    <row r="117" spans="1:4" x14ac:dyDescent="0.25">
      <c r="A117" s="676">
        <v>116</v>
      </c>
      <c r="B117" s="626" t="s">
        <v>643</v>
      </c>
      <c r="D117" s="606" t="s">
        <v>1245</v>
      </c>
    </row>
    <row r="118" spans="1:4" x14ac:dyDescent="0.25">
      <c r="A118" s="676">
        <v>117</v>
      </c>
      <c r="B118" s="567" t="s">
        <v>660</v>
      </c>
      <c r="D118" s="606" t="s">
        <v>1246</v>
      </c>
    </row>
    <row r="119" spans="1:4" ht="33.75" x14ac:dyDescent="0.25">
      <c r="A119" s="676">
        <v>118</v>
      </c>
      <c r="B119" s="146" t="s">
        <v>890</v>
      </c>
      <c r="D119" s="606" t="s">
        <v>1247</v>
      </c>
    </row>
    <row r="120" spans="1:4" x14ac:dyDescent="0.25">
      <c r="A120" s="676">
        <v>119</v>
      </c>
      <c r="B120" s="567" t="s">
        <v>651</v>
      </c>
      <c r="D120" s="606" t="s">
        <v>1248</v>
      </c>
    </row>
    <row r="121" spans="1:4" x14ac:dyDescent="0.25">
      <c r="A121" s="676">
        <v>120</v>
      </c>
      <c r="B121" s="567" t="s">
        <v>652</v>
      </c>
      <c r="D121" s="606" t="s">
        <v>1250</v>
      </c>
    </row>
    <row r="122" spans="1:4" x14ac:dyDescent="0.25">
      <c r="A122" s="676">
        <v>121</v>
      </c>
      <c r="B122" s="567" t="s">
        <v>653</v>
      </c>
      <c r="D122" s="606" t="s">
        <v>1251</v>
      </c>
    </row>
    <row r="123" spans="1:4" x14ac:dyDescent="0.25">
      <c r="A123" s="676">
        <v>122</v>
      </c>
      <c r="B123" s="567" t="s">
        <v>654</v>
      </c>
      <c r="D123" s="606" t="s">
        <v>1252</v>
      </c>
    </row>
    <row r="124" spans="1:4" x14ac:dyDescent="0.25">
      <c r="A124" s="676">
        <v>123</v>
      </c>
      <c r="B124" s="567" t="s">
        <v>655</v>
      </c>
      <c r="D124" s="606" t="s">
        <v>1253</v>
      </c>
    </row>
    <row r="125" spans="1:4" x14ac:dyDescent="0.25">
      <c r="A125" s="676">
        <v>124</v>
      </c>
      <c r="B125" s="567" t="s">
        <v>656</v>
      </c>
      <c r="D125" s="606" t="s">
        <v>1254</v>
      </c>
    </row>
    <row r="126" spans="1:4" x14ac:dyDescent="0.25">
      <c r="A126" s="676">
        <v>125</v>
      </c>
      <c r="B126" s="567" t="s">
        <v>657</v>
      </c>
      <c r="D126" s="606" t="s">
        <v>1255</v>
      </c>
    </row>
    <row r="127" spans="1:4" x14ac:dyDescent="0.25">
      <c r="A127" s="676">
        <v>126</v>
      </c>
      <c r="B127" s="567" t="s">
        <v>658</v>
      </c>
      <c r="D127" s="606" t="s">
        <v>1256</v>
      </c>
    </row>
    <row r="128" spans="1:4" ht="15.75" thickBot="1" x14ac:dyDescent="0.3">
      <c r="A128" s="676">
        <v>127</v>
      </c>
      <c r="B128" s="567" t="s">
        <v>659</v>
      </c>
      <c r="D128" s="606" t="s">
        <v>1249</v>
      </c>
    </row>
    <row r="129" spans="1:4" ht="25.5" x14ac:dyDescent="0.25">
      <c r="A129" s="676">
        <v>128</v>
      </c>
      <c r="B129" s="622" t="s">
        <v>870</v>
      </c>
      <c r="D129" s="606" t="s">
        <v>1257</v>
      </c>
    </row>
    <row r="130" spans="1:4" x14ac:dyDescent="0.25">
      <c r="A130" s="676">
        <v>129</v>
      </c>
      <c r="B130" t="s">
        <v>231</v>
      </c>
      <c r="D130" s="606" t="s">
        <v>1261</v>
      </c>
    </row>
    <row r="131" spans="1:4" x14ac:dyDescent="0.25">
      <c r="A131" s="676">
        <v>130</v>
      </c>
      <c r="B131" t="s">
        <v>1069</v>
      </c>
      <c r="D131" s="606" t="s">
        <v>1258</v>
      </c>
    </row>
    <row r="132" spans="1:4" x14ac:dyDescent="0.25">
      <c r="A132" s="676">
        <v>131</v>
      </c>
      <c r="B132" t="s">
        <v>1070</v>
      </c>
      <c r="D132" s="606" t="s">
        <v>1259</v>
      </c>
    </row>
    <row r="133" spans="1:4" ht="18" x14ac:dyDescent="0.25">
      <c r="A133" s="676">
        <v>132</v>
      </c>
      <c r="B133" s="623" t="s">
        <v>384</v>
      </c>
      <c r="D133" s="606" t="s">
        <v>1260</v>
      </c>
    </row>
    <row r="134" spans="1:4" x14ac:dyDescent="0.25">
      <c r="A134" s="676">
        <v>133</v>
      </c>
      <c r="B134" s="626" t="s">
        <v>232</v>
      </c>
      <c r="D134" s="606" t="s">
        <v>1262</v>
      </c>
    </row>
    <row r="135" spans="1:4" ht="33.75" x14ac:dyDescent="0.25">
      <c r="A135" s="676">
        <v>134</v>
      </c>
      <c r="B135" s="629" t="s">
        <v>1080</v>
      </c>
      <c r="D135" s="606" t="s">
        <v>1263</v>
      </c>
    </row>
    <row r="136" spans="1:4" ht="22.5" x14ac:dyDescent="0.25">
      <c r="A136" s="676">
        <v>135</v>
      </c>
      <c r="B136" s="629" t="s">
        <v>1045</v>
      </c>
      <c r="D136" s="606" t="s">
        <v>1264</v>
      </c>
    </row>
    <row r="137" spans="1:4" ht="22.5" x14ac:dyDescent="0.25">
      <c r="A137" s="676">
        <v>136</v>
      </c>
      <c r="B137" s="629" t="s">
        <v>1046</v>
      </c>
      <c r="D137" s="606" t="s">
        <v>1265</v>
      </c>
    </row>
    <row r="138" spans="1:4" ht="25.5" x14ac:dyDescent="0.25">
      <c r="A138" s="676">
        <v>137</v>
      </c>
      <c r="B138" s="630" t="s">
        <v>233</v>
      </c>
      <c r="D138" s="606" t="s">
        <v>1273</v>
      </c>
    </row>
    <row r="139" spans="1:4" x14ac:dyDescent="0.2">
      <c r="A139" s="676">
        <v>138</v>
      </c>
      <c r="B139" s="576" t="s">
        <v>234</v>
      </c>
      <c r="D139" s="606" t="s">
        <v>1312</v>
      </c>
    </row>
    <row r="140" spans="1:4" x14ac:dyDescent="0.2">
      <c r="A140" s="676">
        <v>139</v>
      </c>
      <c r="B140" s="575" t="s">
        <v>235</v>
      </c>
      <c r="D140" s="606" t="s">
        <v>1266</v>
      </c>
    </row>
    <row r="141" spans="1:4" x14ac:dyDescent="0.2">
      <c r="A141" s="676">
        <v>140</v>
      </c>
      <c r="B141" s="631" t="s">
        <v>934</v>
      </c>
      <c r="D141" s="606" t="s">
        <v>1276</v>
      </c>
    </row>
    <row r="142" spans="1:4" x14ac:dyDescent="0.25">
      <c r="A142" s="676">
        <v>141</v>
      </c>
      <c r="B142" s="626" t="s">
        <v>237</v>
      </c>
      <c r="D142" s="606" t="s">
        <v>1267</v>
      </c>
    </row>
    <row r="143" spans="1:4" ht="22.5" x14ac:dyDescent="0.25">
      <c r="A143" s="676">
        <v>142</v>
      </c>
      <c r="B143" s="629" t="s">
        <v>1049</v>
      </c>
      <c r="D143" s="606" t="s">
        <v>1268</v>
      </c>
    </row>
    <row r="144" spans="1:4" ht="22.5" x14ac:dyDescent="0.25">
      <c r="A144" s="676">
        <v>143</v>
      </c>
      <c r="B144" s="629" t="s">
        <v>1047</v>
      </c>
      <c r="D144" s="606" t="s">
        <v>1269</v>
      </c>
    </row>
    <row r="145" spans="1:4" ht="21" x14ac:dyDescent="0.25">
      <c r="A145" s="676">
        <v>144</v>
      </c>
      <c r="B145" s="632" t="s">
        <v>1050</v>
      </c>
      <c r="D145" s="606" t="s">
        <v>1270</v>
      </c>
    </row>
    <row r="146" spans="1:4" ht="22.5" x14ac:dyDescent="0.25">
      <c r="A146" s="676">
        <v>145</v>
      </c>
      <c r="B146" s="629" t="s">
        <v>1048</v>
      </c>
      <c r="D146" s="606" t="s">
        <v>1271</v>
      </c>
    </row>
    <row r="147" spans="1:4" ht="22.5" x14ac:dyDescent="0.25">
      <c r="A147" s="676">
        <v>146</v>
      </c>
      <c r="B147" s="629" t="s">
        <v>1051</v>
      </c>
      <c r="D147" s="606" t="s">
        <v>1272</v>
      </c>
    </row>
    <row r="148" spans="1:4" x14ac:dyDescent="0.2">
      <c r="A148" s="676">
        <v>147</v>
      </c>
      <c r="B148" s="574" t="s">
        <v>238</v>
      </c>
      <c r="D148" s="606" t="s">
        <v>1274</v>
      </c>
    </row>
    <row r="149" spans="1:4" x14ac:dyDescent="0.2">
      <c r="A149" s="676">
        <v>148</v>
      </c>
      <c r="B149" s="574" t="s">
        <v>239</v>
      </c>
      <c r="D149" s="606" t="s">
        <v>1275</v>
      </c>
    </row>
    <row r="150" spans="1:4" ht="15.75" x14ac:dyDescent="0.25">
      <c r="A150" s="676">
        <v>149</v>
      </c>
      <c r="B150" s="633" t="s">
        <v>375</v>
      </c>
      <c r="D150" s="606" t="s">
        <v>1277</v>
      </c>
    </row>
    <row r="151" spans="1:4" x14ac:dyDescent="0.25">
      <c r="A151" s="676">
        <v>150</v>
      </c>
      <c r="B151" s="572" t="s">
        <v>946</v>
      </c>
      <c r="D151" s="606" t="s">
        <v>1278</v>
      </c>
    </row>
    <row r="152" spans="1:4" ht="33.75" x14ac:dyDescent="0.25">
      <c r="A152" s="676">
        <v>151</v>
      </c>
      <c r="B152" s="573" t="s">
        <v>1081</v>
      </c>
      <c r="D152" s="606" t="s">
        <v>1279</v>
      </c>
    </row>
    <row r="153" spans="1:4" x14ac:dyDescent="0.25">
      <c r="A153" s="676">
        <v>152</v>
      </c>
      <c r="B153" s="572" t="s">
        <v>943</v>
      </c>
      <c r="D153" s="606" t="s">
        <v>1280</v>
      </c>
    </row>
    <row r="154" spans="1:4" ht="33.75" x14ac:dyDescent="0.25">
      <c r="A154" s="676">
        <v>153</v>
      </c>
      <c r="B154" s="571" t="s">
        <v>942</v>
      </c>
      <c r="D154" s="606" t="s">
        <v>1281</v>
      </c>
    </row>
    <row r="155" spans="1:4" x14ac:dyDescent="0.25">
      <c r="A155" s="676">
        <v>154</v>
      </c>
      <c r="B155" s="634" t="s">
        <v>944</v>
      </c>
      <c r="D155" s="606" t="s">
        <v>1282</v>
      </c>
    </row>
    <row r="156" spans="1:4" ht="45" x14ac:dyDescent="0.25">
      <c r="A156" s="676">
        <v>155</v>
      </c>
      <c r="B156" s="573" t="s">
        <v>1082</v>
      </c>
      <c r="D156" s="606" t="s">
        <v>1283</v>
      </c>
    </row>
    <row r="157" spans="1:4" s="603" customFormat="1" ht="22.5" x14ac:dyDescent="0.25">
      <c r="A157" s="676">
        <v>156</v>
      </c>
      <c r="B157" s="604" t="s">
        <v>1942</v>
      </c>
      <c r="D157" s="606"/>
    </row>
    <row r="158" spans="1:4" ht="33.75" x14ac:dyDescent="0.25">
      <c r="A158" s="676">
        <v>157</v>
      </c>
      <c r="B158" s="573" t="s">
        <v>945</v>
      </c>
      <c r="D158" s="606" t="s">
        <v>1284</v>
      </c>
    </row>
    <row r="159" spans="1:4" x14ac:dyDescent="0.25">
      <c r="A159" s="676">
        <v>158</v>
      </c>
      <c r="B159" s="573" t="s">
        <v>322</v>
      </c>
      <c r="D159" s="606" t="s">
        <v>1285</v>
      </c>
    </row>
    <row r="160" spans="1:4" ht="33.75" x14ac:dyDescent="0.25">
      <c r="A160" s="676">
        <v>159</v>
      </c>
      <c r="B160" s="573" t="s">
        <v>661</v>
      </c>
      <c r="D160" s="606" t="s">
        <v>1286</v>
      </c>
    </row>
    <row r="161" spans="1:4" ht="22.5" x14ac:dyDescent="0.25">
      <c r="A161" s="676">
        <v>160</v>
      </c>
      <c r="B161" s="571" t="s">
        <v>1022</v>
      </c>
      <c r="D161" s="606" t="s">
        <v>1287</v>
      </c>
    </row>
    <row r="162" spans="1:4" x14ac:dyDescent="0.25">
      <c r="A162" s="676">
        <v>161</v>
      </c>
      <c r="B162" s="571" t="s">
        <v>947</v>
      </c>
      <c r="D162" s="606" t="s">
        <v>1288</v>
      </c>
    </row>
    <row r="163" spans="1:4" ht="31.5" x14ac:dyDescent="0.25">
      <c r="A163" s="676">
        <v>162</v>
      </c>
      <c r="B163" s="633" t="s">
        <v>323</v>
      </c>
      <c r="D163" s="606" t="s">
        <v>1289</v>
      </c>
    </row>
    <row r="164" spans="1:4" ht="25.5" x14ac:dyDescent="0.25">
      <c r="A164" s="676">
        <v>163</v>
      </c>
      <c r="B164" s="634" t="s">
        <v>664</v>
      </c>
      <c r="D164" s="606" t="s">
        <v>1290</v>
      </c>
    </row>
    <row r="165" spans="1:4" ht="22.5" x14ac:dyDescent="0.25">
      <c r="A165" s="676">
        <v>164</v>
      </c>
      <c r="B165" s="563" t="s">
        <v>299</v>
      </c>
      <c r="D165" s="606" t="s">
        <v>1291</v>
      </c>
    </row>
    <row r="166" spans="1:4" ht="22.5" x14ac:dyDescent="0.25">
      <c r="A166" s="676">
        <v>165</v>
      </c>
      <c r="B166" s="563" t="s">
        <v>300</v>
      </c>
      <c r="D166" s="606" t="s">
        <v>1292</v>
      </c>
    </row>
    <row r="167" spans="1:4" ht="22.5" x14ac:dyDescent="0.25">
      <c r="A167" s="676">
        <v>166</v>
      </c>
      <c r="B167" s="563" t="s">
        <v>301</v>
      </c>
      <c r="D167" s="606" t="s">
        <v>1293</v>
      </c>
    </row>
    <row r="168" spans="1:4" ht="22.5" x14ac:dyDescent="0.25">
      <c r="A168" s="676">
        <v>167</v>
      </c>
      <c r="B168" s="563" t="s">
        <v>302</v>
      </c>
      <c r="D168" s="606" t="s">
        <v>1294</v>
      </c>
    </row>
    <row r="169" spans="1:4" x14ac:dyDescent="0.25">
      <c r="A169" s="676">
        <v>168</v>
      </c>
      <c r="B169" s="563" t="s">
        <v>308</v>
      </c>
      <c r="D169" s="606" t="s">
        <v>1295</v>
      </c>
    </row>
    <row r="170" spans="1:4" x14ac:dyDescent="0.25">
      <c r="A170" s="676">
        <v>169</v>
      </c>
      <c r="B170" s="563" t="s">
        <v>309</v>
      </c>
      <c r="D170" s="606" t="s">
        <v>1711</v>
      </c>
    </row>
    <row r="171" spans="1:4" x14ac:dyDescent="0.25">
      <c r="A171" s="676">
        <v>170</v>
      </c>
      <c r="B171" s="563" t="s">
        <v>310</v>
      </c>
      <c r="D171" s="606" t="s">
        <v>1715</v>
      </c>
    </row>
    <row r="172" spans="1:4" x14ac:dyDescent="0.25">
      <c r="A172" s="676">
        <v>171</v>
      </c>
      <c r="B172" s="563" t="s">
        <v>372</v>
      </c>
      <c r="D172" s="606" t="s">
        <v>1296</v>
      </c>
    </row>
    <row r="173" spans="1:4" x14ac:dyDescent="0.25">
      <c r="A173" s="676">
        <v>172</v>
      </c>
      <c r="B173" s="563" t="s">
        <v>373</v>
      </c>
      <c r="D173" s="606" t="s">
        <v>1297</v>
      </c>
    </row>
    <row r="174" spans="1:4" ht="22.5" x14ac:dyDescent="0.25">
      <c r="A174" s="676">
        <v>173</v>
      </c>
      <c r="B174" s="629" t="s">
        <v>1060</v>
      </c>
      <c r="D174" s="606" t="s">
        <v>1298</v>
      </c>
    </row>
    <row r="175" spans="1:4" ht="22.5" x14ac:dyDescent="0.25">
      <c r="A175" s="676">
        <v>174</v>
      </c>
      <c r="B175" s="563" t="s">
        <v>311</v>
      </c>
      <c r="D175" s="606" t="s">
        <v>1299</v>
      </c>
    </row>
    <row r="176" spans="1:4" x14ac:dyDescent="0.25">
      <c r="A176" s="676">
        <v>175</v>
      </c>
      <c r="B176" s="563" t="s">
        <v>312</v>
      </c>
      <c r="D176" s="606" t="s">
        <v>1300</v>
      </c>
    </row>
    <row r="177" spans="1:4" x14ac:dyDescent="0.25">
      <c r="A177" s="676">
        <v>176</v>
      </c>
      <c r="B177" s="563" t="s">
        <v>313</v>
      </c>
      <c r="D177" s="606" t="s">
        <v>1301</v>
      </c>
    </row>
    <row r="178" spans="1:4" x14ac:dyDescent="0.25">
      <c r="A178" s="676">
        <v>177</v>
      </c>
      <c r="B178" s="570" t="s">
        <v>304</v>
      </c>
      <c r="D178" s="606" t="s">
        <v>1302</v>
      </c>
    </row>
    <row r="179" spans="1:4" ht="22.5" x14ac:dyDescent="0.25">
      <c r="A179" s="676">
        <v>178</v>
      </c>
      <c r="B179" s="635" t="s">
        <v>305</v>
      </c>
      <c r="D179" s="606" t="s">
        <v>1303</v>
      </c>
    </row>
    <row r="180" spans="1:4" ht="22.5" x14ac:dyDescent="0.25">
      <c r="A180" s="676">
        <v>179</v>
      </c>
      <c r="B180" s="635" t="s">
        <v>306</v>
      </c>
      <c r="D180" s="606" t="s">
        <v>1304</v>
      </c>
    </row>
    <row r="181" spans="1:4" ht="22.5" x14ac:dyDescent="0.25">
      <c r="A181" s="676">
        <v>180</v>
      </c>
      <c r="B181" s="635" t="s">
        <v>307</v>
      </c>
      <c r="D181" s="606" t="s">
        <v>1305</v>
      </c>
    </row>
    <row r="182" spans="1:4" x14ac:dyDescent="0.2">
      <c r="A182" s="676">
        <v>181</v>
      </c>
      <c r="B182" s="631" t="s">
        <v>709</v>
      </c>
      <c r="D182" s="606" t="s">
        <v>1306</v>
      </c>
    </row>
    <row r="183" spans="1:4" x14ac:dyDescent="0.2">
      <c r="A183" s="676">
        <v>182</v>
      </c>
      <c r="B183" s="631" t="s">
        <v>710</v>
      </c>
      <c r="D183" s="606" t="s">
        <v>1307</v>
      </c>
    </row>
    <row r="184" spans="1:4" x14ac:dyDescent="0.2">
      <c r="A184" s="676">
        <v>183</v>
      </c>
      <c r="B184" s="631" t="s">
        <v>711</v>
      </c>
      <c r="D184" s="606" t="s">
        <v>1308</v>
      </c>
    </row>
    <row r="185" spans="1:4" x14ac:dyDescent="0.2">
      <c r="A185" s="676">
        <v>184</v>
      </c>
      <c r="B185" s="631" t="s">
        <v>712</v>
      </c>
      <c r="D185" s="606" t="s">
        <v>1309</v>
      </c>
    </row>
    <row r="186" spans="1:4" ht="25.5" x14ac:dyDescent="0.25">
      <c r="A186" s="676">
        <v>185</v>
      </c>
      <c r="B186" s="634" t="s">
        <v>716</v>
      </c>
      <c r="D186" s="606" t="s">
        <v>1310</v>
      </c>
    </row>
    <row r="187" spans="1:4" ht="33.75" x14ac:dyDescent="0.25">
      <c r="A187" s="676">
        <v>186</v>
      </c>
      <c r="B187" s="629" t="s">
        <v>663</v>
      </c>
      <c r="D187" s="606" t="s">
        <v>1311</v>
      </c>
    </row>
    <row r="188" spans="1:4" x14ac:dyDescent="0.2">
      <c r="A188" s="676">
        <v>187</v>
      </c>
      <c r="B188" s="631" t="s">
        <v>713</v>
      </c>
      <c r="D188" s="606" t="s">
        <v>1313</v>
      </c>
    </row>
    <row r="189" spans="1:4" x14ac:dyDescent="0.2">
      <c r="A189" s="676">
        <v>188</v>
      </c>
      <c r="B189" s="631" t="s">
        <v>714</v>
      </c>
      <c r="D189" s="606" t="s">
        <v>1314</v>
      </c>
    </row>
    <row r="190" spans="1:4" x14ac:dyDescent="0.2">
      <c r="A190" s="676">
        <v>189</v>
      </c>
      <c r="B190" s="636" t="s">
        <v>1033</v>
      </c>
      <c r="D190" s="606" t="s">
        <v>1315</v>
      </c>
    </row>
    <row r="191" spans="1:4" ht="15.75" thickBot="1" x14ac:dyDescent="0.25">
      <c r="A191" s="676">
        <v>190</v>
      </c>
      <c r="B191" s="631" t="s">
        <v>715</v>
      </c>
      <c r="D191" s="606" t="s">
        <v>1316</v>
      </c>
    </row>
    <row r="192" spans="1:4" ht="25.5" x14ac:dyDescent="0.25">
      <c r="A192" s="676">
        <v>191</v>
      </c>
      <c r="B192" s="622" t="s">
        <v>873</v>
      </c>
      <c r="D192" s="606" t="s">
        <v>1317</v>
      </c>
    </row>
    <row r="193" spans="1:4" x14ac:dyDescent="0.25">
      <c r="A193" s="676">
        <v>192</v>
      </c>
      <c r="B193" t="s">
        <v>847</v>
      </c>
      <c r="D193" s="606" t="s">
        <v>1319</v>
      </c>
    </row>
    <row r="194" spans="1:4" x14ac:dyDescent="0.25">
      <c r="A194" s="676">
        <v>193</v>
      </c>
      <c r="B194" t="s">
        <v>376</v>
      </c>
      <c r="D194" s="606" t="s">
        <v>1337</v>
      </c>
    </row>
    <row r="195" spans="1:4" ht="36" x14ac:dyDescent="0.25">
      <c r="A195" s="676">
        <v>194</v>
      </c>
      <c r="B195" s="623" t="s">
        <v>874</v>
      </c>
      <c r="D195" s="606" t="s">
        <v>1318</v>
      </c>
    </row>
    <row r="196" spans="1:4" ht="51" x14ac:dyDescent="0.25">
      <c r="A196" s="676">
        <v>195</v>
      </c>
      <c r="B196" s="577" t="s">
        <v>1025</v>
      </c>
      <c r="D196" s="606" t="s">
        <v>1320</v>
      </c>
    </row>
    <row r="197" spans="1:4" ht="25.5" x14ac:dyDescent="0.25">
      <c r="A197" s="676">
        <v>196</v>
      </c>
      <c r="B197" s="585" t="s">
        <v>1031</v>
      </c>
      <c r="D197" s="606" t="s">
        <v>1321</v>
      </c>
    </row>
    <row r="198" spans="1:4" ht="33.75" x14ac:dyDescent="0.25">
      <c r="A198" s="676">
        <v>197</v>
      </c>
      <c r="B198" s="588" t="s">
        <v>893</v>
      </c>
      <c r="D198" s="606" t="s">
        <v>1322</v>
      </c>
    </row>
    <row r="199" spans="1:4" ht="22.5" x14ac:dyDescent="0.25">
      <c r="A199" s="676">
        <v>198</v>
      </c>
      <c r="B199" s="588" t="s">
        <v>1083</v>
      </c>
      <c r="D199" s="606" t="s">
        <v>1323</v>
      </c>
    </row>
    <row r="200" spans="1:4" ht="22.5" x14ac:dyDescent="0.25">
      <c r="A200" s="676">
        <v>199</v>
      </c>
      <c r="B200" s="588" t="s">
        <v>892</v>
      </c>
      <c r="D200" s="606" t="s">
        <v>1324</v>
      </c>
    </row>
    <row r="201" spans="1:4" ht="45" x14ac:dyDescent="0.25">
      <c r="A201" s="676">
        <v>200</v>
      </c>
      <c r="B201" s="588" t="s">
        <v>930</v>
      </c>
      <c r="D201" s="606" t="s">
        <v>1325</v>
      </c>
    </row>
    <row r="202" spans="1:4" x14ac:dyDescent="0.25">
      <c r="A202" s="676">
        <v>201</v>
      </c>
      <c r="B202" s="578" t="s">
        <v>676</v>
      </c>
      <c r="D202" s="606" t="s">
        <v>1326</v>
      </c>
    </row>
    <row r="203" spans="1:4" x14ac:dyDescent="0.25">
      <c r="A203" s="676">
        <v>202</v>
      </c>
      <c r="B203" s="579" t="s">
        <v>1943</v>
      </c>
      <c r="D203" s="606" t="s">
        <v>1327</v>
      </c>
    </row>
    <row r="204" spans="1:4" x14ac:dyDescent="0.25">
      <c r="A204" s="676">
        <v>203</v>
      </c>
      <c r="B204" s="624" t="s">
        <v>692</v>
      </c>
      <c r="D204" s="606" t="s">
        <v>1328</v>
      </c>
    </row>
    <row r="205" spans="1:4" ht="25.5" x14ac:dyDescent="0.25">
      <c r="A205" s="676">
        <v>204</v>
      </c>
      <c r="B205" s="572" t="s">
        <v>694</v>
      </c>
      <c r="D205" s="606" t="s">
        <v>1329</v>
      </c>
    </row>
    <row r="206" spans="1:4" ht="33.75" x14ac:dyDescent="0.25">
      <c r="A206" s="676">
        <v>205</v>
      </c>
      <c r="B206" s="573" t="s">
        <v>1086</v>
      </c>
      <c r="D206" s="606" t="s">
        <v>1330</v>
      </c>
    </row>
    <row r="207" spans="1:4" ht="22.5" x14ac:dyDescent="0.25">
      <c r="A207" s="676">
        <v>206</v>
      </c>
      <c r="B207" s="573" t="s">
        <v>1088</v>
      </c>
      <c r="D207" s="606" t="s">
        <v>1331</v>
      </c>
    </row>
    <row r="208" spans="1:4" ht="22.5" x14ac:dyDescent="0.25">
      <c r="A208" s="676">
        <v>207</v>
      </c>
      <c r="B208" s="573" t="s">
        <v>1023</v>
      </c>
      <c r="D208" s="606" t="s">
        <v>1332</v>
      </c>
    </row>
    <row r="209" spans="1:4" ht="22.5" x14ac:dyDescent="0.25">
      <c r="A209" s="676">
        <v>208</v>
      </c>
      <c r="B209" s="573" t="s">
        <v>693</v>
      </c>
      <c r="D209" s="606" t="s">
        <v>1333</v>
      </c>
    </row>
    <row r="210" spans="1:4" x14ac:dyDescent="0.25">
      <c r="A210" s="676">
        <v>209</v>
      </c>
      <c r="B210" s="589" t="s">
        <v>673</v>
      </c>
      <c r="D210" s="606" t="s">
        <v>1649</v>
      </c>
    </row>
    <row r="211" spans="1:4" ht="25.5" x14ac:dyDescent="0.25">
      <c r="A211" s="676">
        <v>210</v>
      </c>
      <c r="B211" s="572" t="s">
        <v>698</v>
      </c>
      <c r="D211" s="606" t="s">
        <v>1334</v>
      </c>
    </row>
    <row r="212" spans="1:4" ht="33.75" x14ac:dyDescent="0.25">
      <c r="A212" s="676">
        <v>211</v>
      </c>
      <c r="B212" s="588" t="s">
        <v>1085</v>
      </c>
      <c r="D212" s="606" t="s">
        <v>1335</v>
      </c>
    </row>
    <row r="213" spans="1:4" ht="67.5" x14ac:dyDescent="0.25">
      <c r="A213" s="676">
        <v>212</v>
      </c>
      <c r="B213" s="637" t="s">
        <v>1084</v>
      </c>
      <c r="D213" s="606" t="s">
        <v>1336</v>
      </c>
    </row>
    <row r="214" spans="1:4" ht="25.5" x14ac:dyDescent="0.25">
      <c r="A214" s="676">
        <v>213</v>
      </c>
      <c r="B214" s="577" t="s">
        <v>1024</v>
      </c>
      <c r="D214" s="606" t="s">
        <v>1338</v>
      </c>
    </row>
    <row r="215" spans="1:4" ht="38.25" x14ac:dyDescent="0.25">
      <c r="A215" s="676">
        <v>214</v>
      </c>
      <c r="B215" s="581" t="s">
        <v>1087</v>
      </c>
      <c r="D215" s="606" t="s">
        <v>1339</v>
      </c>
    </row>
    <row r="216" spans="1:4" ht="51" x14ac:dyDescent="0.25">
      <c r="A216" s="676">
        <v>215</v>
      </c>
      <c r="B216" s="638" t="s">
        <v>885</v>
      </c>
      <c r="D216" s="606" t="s">
        <v>1340</v>
      </c>
    </row>
    <row r="217" spans="1:4" ht="22.5" x14ac:dyDescent="0.25">
      <c r="A217" s="676">
        <v>216</v>
      </c>
      <c r="B217" s="563" t="s">
        <v>321</v>
      </c>
      <c r="D217" s="606" t="s">
        <v>1345</v>
      </c>
    </row>
    <row r="218" spans="1:4" x14ac:dyDescent="0.25">
      <c r="A218" s="676">
        <v>217</v>
      </c>
      <c r="B218" s="639" t="s">
        <v>377</v>
      </c>
      <c r="D218" s="606" t="s">
        <v>1346</v>
      </c>
    </row>
    <row r="219" spans="1:4" x14ac:dyDescent="0.25">
      <c r="A219" s="676">
        <v>218</v>
      </c>
      <c r="B219" s="640" t="s">
        <v>378</v>
      </c>
      <c r="D219" s="606" t="s">
        <v>1347</v>
      </c>
    </row>
    <row r="220" spans="1:4" x14ac:dyDescent="0.25">
      <c r="A220" s="676">
        <v>219</v>
      </c>
      <c r="B220" s="640" t="s">
        <v>379</v>
      </c>
      <c r="D220" s="606" t="s">
        <v>1348</v>
      </c>
    </row>
    <row r="221" spans="1:4" x14ac:dyDescent="0.25">
      <c r="A221" s="676">
        <v>220</v>
      </c>
      <c r="B221" s="640" t="s">
        <v>380</v>
      </c>
      <c r="D221" s="606" t="s">
        <v>1349</v>
      </c>
    </row>
    <row r="222" spans="1:4" x14ac:dyDescent="0.25">
      <c r="A222" s="676">
        <v>221</v>
      </c>
      <c r="B222" s="640" t="s">
        <v>1028</v>
      </c>
      <c r="D222" s="606" t="s">
        <v>1350</v>
      </c>
    </row>
    <row r="223" spans="1:4" x14ac:dyDescent="0.25">
      <c r="A223" s="676">
        <v>222</v>
      </c>
      <c r="B223" s="580" t="s">
        <v>1026</v>
      </c>
      <c r="D223" s="606" t="s">
        <v>1351</v>
      </c>
    </row>
    <row r="224" spans="1:4" x14ac:dyDescent="0.25">
      <c r="A224" s="676">
        <v>223</v>
      </c>
      <c r="B224" s="580" t="s">
        <v>1027</v>
      </c>
      <c r="D224" s="606" t="s">
        <v>1352</v>
      </c>
    </row>
    <row r="225" spans="1:4" x14ac:dyDescent="0.25">
      <c r="A225" s="676">
        <v>224</v>
      </c>
      <c r="B225" s="641" t="s">
        <v>381</v>
      </c>
      <c r="D225" s="606" t="s">
        <v>1353</v>
      </c>
    </row>
    <row r="226" spans="1:4" ht="38.25" x14ac:dyDescent="0.25">
      <c r="A226" s="676">
        <v>225</v>
      </c>
      <c r="B226" s="638" t="s">
        <v>697</v>
      </c>
      <c r="D226" s="606" t="s">
        <v>1341</v>
      </c>
    </row>
    <row r="227" spans="1:4" ht="45" x14ac:dyDescent="0.25">
      <c r="A227" s="676">
        <v>226</v>
      </c>
      <c r="B227" s="563" t="s">
        <v>382</v>
      </c>
      <c r="D227" s="606" t="s">
        <v>1342</v>
      </c>
    </row>
    <row r="228" spans="1:4" ht="38.25" x14ac:dyDescent="0.25">
      <c r="A228" s="676">
        <v>227</v>
      </c>
      <c r="B228" s="638" t="s">
        <v>1029</v>
      </c>
      <c r="D228" s="606" t="s">
        <v>1343</v>
      </c>
    </row>
    <row r="229" spans="1:4" ht="39" thickBot="1" x14ac:dyDescent="0.3">
      <c r="A229" s="676">
        <v>228</v>
      </c>
      <c r="B229" s="638" t="s">
        <v>1030</v>
      </c>
      <c r="D229" s="606" t="s">
        <v>1344</v>
      </c>
    </row>
    <row r="230" spans="1:4" ht="25.5" x14ac:dyDescent="0.25">
      <c r="A230" s="676">
        <v>229</v>
      </c>
      <c r="B230" s="622" t="s">
        <v>871</v>
      </c>
      <c r="D230" s="606" t="s">
        <v>1354</v>
      </c>
    </row>
    <row r="231" spans="1:4" x14ac:dyDescent="0.25">
      <c r="A231" s="676">
        <v>230</v>
      </c>
      <c r="B231" t="s">
        <v>929</v>
      </c>
      <c r="D231" s="606" t="s">
        <v>1506</v>
      </c>
    </row>
    <row r="232" spans="1:4" x14ac:dyDescent="0.25">
      <c r="A232" s="676">
        <v>231</v>
      </c>
      <c r="B232" t="s">
        <v>328</v>
      </c>
      <c r="D232" s="606" t="s">
        <v>1691</v>
      </c>
    </row>
    <row r="233" spans="1:4" x14ac:dyDescent="0.25">
      <c r="A233" s="676">
        <v>232</v>
      </c>
      <c r="B233" t="s">
        <v>1071</v>
      </c>
      <c r="D233" s="606" t="s">
        <v>1355</v>
      </c>
    </row>
    <row r="234" spans="1:4" ht="18" x14ac:dyDescent="0.25">
      <c r="A234" s="676">
        <v>233</v>
      </c>
      <c r="B234" s="623" t="s">
        <v>872</v>
      </c>
      <c r="D234" s="606" t="s">
        <v>1356</v>
      </c>
    </row>
    <row r="235" spans="1:4" ht="15.75" x14ac:dyDescent="0.25">
      <c r="A235" s="676">
        <v>234</v>
      </c>
      <c r="B235" s="564" t="s">
        <v>931</v>
      </c>
      <c r="D235" s="606" t="s">
        <v>1531</v>
      </c>
    </row>
    <row r="236" spans="1:4" ht="33.75" x14ac:dyDescent="0.25">
      <c r="A236" s="676">
        <v>235</v>
      </c>
      <c r="B236" s="642" t="s">
        <v>928</v>
      </c>
      <c r="D236" s="606" t="s">
        <v>1532</v>
      </c>
    </row>
    <row r="237" spans="1:4" x14ac:dyDescent="0.25">
      <c r="A237" s="676">
        <v>236</v>
      </c>
      <c r="B237" s="586" t="s">
        <v>387</v>
      </c>
      <c r="D237" s="606" t="s">
        <v>1533</v>
      </c>
    </row>
    <row r="238" spans="1:4" x14ac:dyDescent="0.25">
      <c r="A238" s="676">
        <v>237</v>
      </c>
      <c r="B238" s="586" t="s">
        <v>388</v>
      </c>
      <c r="D238" s="606" t="s">
        <v>1534</v>
      </c>
    </row>
    <row r="239" spans="1:4" x14ac:dyDescent="0.25">
      <c r="A239" s="676">
        <v>238</v>
      </c>
      <c r="B239" s="586" t="s">
        <v>389</v>
      </c>
      <c r="D239" s="606" t="s">
        <v>1535</v>
      </c>
    </row>
    <row r="240" spans="1:4" x14ac:dyDescent="0.25">
      <c r="A240" s="676">
        <v>239</v>
      </c>
      <c r="B240" s="586" t="s">
        <v>390</v>
      </c>
      <c r="D240" s="606" t="s">
        <v>1536</v>
      </c>
    </row>
    <row r="241" spans="1:4" x14ac:dyDescent="0.25">
      <c r="A241" s="676">
        <v>240</v>
      </c>
      <c r="B241" s="586" t="s">
        <v>391</v>
      </c>
      <c r="D241" s="606" t="s">
        <v>1537</v>
      </c>
    </row>
    <row r="242" spans="1:4" x14ac:dyDescent="0.25">
      <c r="A242" s="676">
        <v>241</v>
      </c>
      <c r="B242" s="586" t="s">
        <v>392</v>
      </c>
      <c r="D242" s="606" t="s">
        <v>1538</v>
      </c>
    </row>
    <row r="243" spans="1:4" ht="22.5" x14ac:dyDescent="0.25">
      <c r="A243" s="676">
        <v>242</v>
      </c>
      <c r="B243" s="586" t="s">
        <v>393</v>
      </c>
      <c r="D243" s="606" t="s">
        <v>1539</v>
      </c>
    </row>
    <row r="244" spans="1:4" x14ac:dyDescent="0.25">
      <c r="A244" s="676">
        <v>243</v>
      </c>
      <c r="B244" s="586" t="s">
        <v>394</v>
      </c>
      <c r="D244" s="606" t="s">
        <v>1540</v>
      </c>
    </row>
    <row r="245" spans="1:4" ht="22.5" x14ac:dyDescent="0.25">
      <c r="A245" s="676">
        <v>244</v>
      </c>
      <c r="B245" s="642" t="s">
        <v>898</v>
      </c>
      <c r="D245" s="606" t="s">
        <v>1541</v>
      </c>
    </row>
    <row r="246" spans="1:4" ht="22.5" x14ac:dyDescent="0.25">
      <c r="A246" s="676">
        <v>245</v>
      </c>
      <c r="B246" s="642" t="s">
        <v>695</v>
      </c>
      <c r="D246" s="606" t="s">
        <v>1542</v>
      </c>
    </row>
    <row r="247" spans="1:4" x14ac:dyDescent="0.25">
      <c r="A247" s="676">
        <v>246</v>
      </c>
      <c r="B247" s="585" t="s">
        <v>1089</v>
      </c>
      <c r="D247" s="606" t="s">
        <v>1357</v>
      </c>
    </row>
    <row r="248" spans="1:4" ht="31.5" x14ac:dyDescent="0.25">
      <c r="A248" s="676">
        <v>247</v>
      </c>
      <c r="B248" s="643" t="s">
        <v>1061</v>
      </c>
      <c r="D248" s="606" t="s">
        <v>1358</v>
      </c>
    </row>
    <row r="249" spans="1:4" x14ac:dyDescent="0.25">
      <c r="A249" s="676">
        <v>248</v>
      </c>
      <c r="B249" s="582" t="s">
        <v>458</v>
      </c>
      <c r="D249" s="606" t="s">
        <v>1599</v>
      </c>
    </row>
    <row r="250" spans="1:4" x14ac:dyDescent="0.25">
      <c r="A250" s="676">
        <v>249</v>
      </c>
      <c r="B250" s="588" t="s">
        <v>475</v>
      </c>
      <c r="D250" s="606" t="s">
        <v>1505</v>
      </c>
    </row>
    <row r="251" spans="1:4" ht="22.5" x14ac:dyDescent="0.25">
      <c r="A251" s="676">
        <v>250</v>
      </c>
      <c r="B251" s="637" t="s">
        <v>477</v>
      </c>
      <c r="D251" s="606" t="s">
        <v>1494</v>
      </c>
    </row>
    <row r="252" spans="1:4" ht="22.5" x14ac:dyDescent="0.25">
      <c r="A252" s="676">
        <v>251</v>
      </c>
      <c r="B252" s="637" t="s">
        <v>972</v>
      </c>
      <c r="D252" s="606" t="s">
        <v>1495</v>
      </c>
    </row>
    <row r="253" spans="1:4" ht="45" x14ac:dyDescent="0.25">
      <c r="A253" s="676">
        <v>252</v>
      </c>
      <c r="B253" s="637" t="s">
        <v>558</v>
      </c>
      <c r="D253" s="606" t="s">
        <v>1644</v>
      </c>
    </row>
    <row r="254" spans="1:4" x14ac:dyDescent="0.25">
      <c r="A254" s="676">
        <v>253</v>
      </c>
      <c r="B254" s="644" t="s">
        <v>622</v>
      </c>
      <c r="D254" s="606" t="s">
        <v>1645</v>
      </c>
    </row>
    <row r="255" spans="1:4" x14ac:dyDescent="0.25">
      <c r="A255" s="676">
        <v>254</v>
      </c>
      <c r="B255" s="644" t="s">
        <v>623</v>
      </c>
      <c r="D255" s="606" t="s">
        <v>1646</v>
      </c>
    </row>
    <row r="256" spans="1:4" x14ac:dyDescent="0.25">
      <c r="A256" s="676">
        <v>255</v>
      </c>
      <c r="B256" s="583" t="s">
        <v>941</v>
      </c>
      <c r="D256" s="606" t="s">
        <v>1498</v>
      </c>
    </row>
    <row r="257" spans="1:4" x14ac:dyDescent="0.25">
      <c r="A257" s="676">
        <v>256</v>
      </c>
      <c r="B257" s="587" t="s">
        <v>444</v>
      </c>
      <c r="D257" s="606" t="s">
        <v>1517</v>
      </c>
    </row>
    <row r="258" spans="1:4" x14ac:dyDescent="0.25">
      <c r="A258" s="676">
        <v>257</v>
      </c>
      <c r="B258" s="584" t="s">
        <v>627</v>
      </c>
      <c r="D258" s="606" t="s">
        <v>1650</v>
      </c>
    </row>
    <row r="259" spans="1:4" x14ac:dyDescent="0.2">
      <c r="A259" s="676">
        <v>258</v>
      </c>
      <c r="B259" s="308" t="s">
        <v>474</v>
      </c>
      <c r="D259" s="606" t="s">
        <v>1651</v>
      </c>
    </row>
    <row r="260" spans="1:4" ht="56.25" x14ac:dyDescent="0.25">
      <c r="A260" s="676">
        <v>259</v>
      </c>
      <c r="B260" s="588" t="s">
        <v>899</v>
      </c>
      <c r="D260" s="606" t="s">
        <v>1455</v>
      </c>
    </row>
    <row r="261" spans="1:4" ht="22.5" x14ac:dyDescent="0.25">
      <c r="A261" s="676">
        <v>260</v>
      </c>
      <c r="B261" s="637" t="s">
        <v>974</v>
      </c>
      <c r="D261" s="606" t="s">
        <v>1456</v>
      </c>
    </row>
    <row r="262" spans="1:4" x14ac:dyDescent="0.25">
      <c r="A262" s="676">
        <v>261</v>
      </c>
      <c r="B262" s="637" t="s">
        <v>1944</v>
      </c>
      <c r="D262" s="606" t="s">
        <v>1457</v>
      </c>
    </row>
    <row r="263" spans="1:4" ht="22.5" x14ac:dyDescent="0.25">
      <c r="A263" s="676">
        <v>262</v>
      </c>
      <c r="B263" s="637" t="s">
        <v>480</v>
      </c>
      <c r="D263" s="606" t="s">
        <v>1458</v>
      </c>
    </row>
    <row r="264" spans="1:4" x14ac:dyDescent="0.25">
      <c r="A264" s="676">
        <v>263</v>
      </c>
      <c r="B264" s="587" t="s">
        <v>479</v>
      </c>
      <c r="D264" s="606" t="s">
        <v>1652</v>
      </c>
    </row>
    <row r="265" spans="1:4" ht="15.75" x14ac:dyDescent="0.25">
      <c r="A265" s="676">
        <v>264</v>
      </c>
      <c r="B265" s="633" t="s">
        <v>882</v>
      </c>
      <c r="D265" s="606" t="s">
        <v>1359</v>
      </c>
    </row>
    <row r="266" spans="1:4" ht="25.5" x14ac:dyDescent="0.25">
      <c r="A266" s="676">
        <v>265</v>
      </c>
      <c r="B266" s="585" t="s">
        <v>455</v>
      </c>
      <c r="D266" s="606" t="s">
        <v>1360</v>
      </c>
    </row>
    <row r="267" spans="1:4" ht="31.5" x14ac:dyDescent="0.25">
      <c r="A267" s="676">
        <v>266</v>
      </c>
      <c r="B267" s="643" t="s">
        <v>1018</v>
      </c>
      <c r="D267" s="606" t="s">
        <v>1361</v>
      </c>
    </row>
    <row r="268" spans="1:4" x14ac:dyDescent="0.25">
      <c r="A268" s="676">
        <v>267</v>
      </c>
      <c r="B268" s="582" t="s">
        <v>696</v>
      </c>
      <c r="D268" s="606" t="s">
        <v>1362</v>
      </c>
    </row>
    <row r="269" spans="1:4" x14ac:dyDescent="0.25">
      <c r="A269" s="676">
        <v>268</v>
      </c>
      <c r="B269" s="588" t="s">
        <v>900</v>
      </c>
      <c r="D269" s="606" t="s">
        <v>1363</v>
      </c>
    </row>
    <row r="270" spans="1:4" ht="22.5" x14ac:dyDescent="0.25">
      <c r="A270" s="676">
        <v>269</v>
      </c>
      <c r="B270" s="645" t="s">
        <v>842</v>
      </c>
      <c r="D270" s="606" t="s">
        <v>1453</v>
      </c>
    </row>
    <row r="271" spans="1:4" ht="45" x14ac:dyDescent="0.25">
      <c r="A271" s="676">
        <v>270</v>
      </c>
      <c r="B271" s="645" t="s">
        <v>902</v>
      </c>
      <c r="D271" s="606" t="s">
        <v>1364</v>
      </c>
    </row>
    <row r="272" spans="1:4" ht="22.5" x14ac:dyDescent="0.25">
      <c r="A272" s="676">
        <v>271</v>
      </c>
      <c r="B272" s="645" t="s">
        <v>840</v>
      </c>
      <c r="D272" s="606" t="s">
        <v>1365</v>
      </c>
    </row>
    <row r="273" spans="1:4" x14ac:dyDescent="0.25">
      <c r="A273" s="676">
        <v>272</v>
      </c>
      <c r="B273" s="583" t="s">
        <v>886</v>
      </c>
      <c r="D273" s="606" t="s">
        <v>1477</v>
      </c>
    </row>
    <row r="274" spans="1:4" x14ac:dyDescent="0.25">
      <c r="A274" s="676">
        <v>273</v>
      </c>
      <c r="B274" s="583" t="s">
        <v>625</v>
      </c>
      <c r="D274" s="606" t="s">
        <v>1516</v>
      </c>
    </row>
    <row r="275" spans="1:4" x14ac:dyDescent="0.25">
      <c r="A275" s="676">
        <v>274</v>
      </c>
      <c r="B275" s="589" t="s">
        <v>628</v>
      </c>
      <c r="D275" s="606" t="s">
        <v>1380</v>
      </c>
    </row>
    <row r="276" spans="1:4" ht="15.75" x14ac:dyDescent="0.25">
      <c r="A276" s="676">
        <v>275</v>
      </c>
      <c r="B276" s="633" t="s">
        <v>883</v>
      </c>
      <c r="D276" s="606" t="s">
        <v>1366</v>
      </c>
    </row>
    <row r="277" spans="1:4" x14ac:dyDescent="0.25">
      <c r="A277" s="676">
        <v>276</v>
      </c>
      <c r="B277" s="585" t="s">
        <v>836</v>
      </c>
      <c r="D277" s="606" t="s">
        <v>1367</v>
      </c>
    </row>
    <row r="278" spans="1:4" ht="31.5" x14ac:dyDescent="0.25">
      <c r="A278" s="676">
        <v>277</v>
      </c>
      <c r="B278" s="643" t="s">
        <v>1019</v>
      </c>
      <c r="D278" s="606" t="s">
        <v>1368</v>
      </c>
    </row>
    <row r="279" spans="1:4" x14ac:dyDescent="0.25">
      <c r="A279" s="676">
        <v>278</v>
      </c>
      <c r="B279" s="582" t="s">
        <v>839</v>
      </c>
      <c r="D279" s="606" t="s">
        <v>1369</v>
      </c>
    </row>
    <row r="280" spans="1:4" x14ac:dyDescent="0.25">
      <c r="A280" s="676">
        <v>279</v>
      </c>
      <c r="B280" s="588" t="s">
        <v>1021</v>
      </c>
      <c r="D280" s="606" t="s">
        <v>1370</v>
      </c>
    </row>
    <row r="281" spans="1:4" ht="22.5" x14ac:dyDescent="0.25">
      <c r="A281" s="676">
        <v>280</v>
      </c>
      <c r="B281" s="645" t="s">
        <v>849</v>
      </c>
      <c r="D281" s="606" t="s">
        <v>1371</v>
      </c>
    </row>
    <row r="282" spans="1:4" x14ac:dyDescent="0.25">
      <c r="A282" s="676">
        <v>281</v>
      </c>
      <c r="B282" s="583" t="s">
        <v>846</v>
      </c>
      <c r="D282" s="606" t="s">
        <v>1372</v>
      </c>
    </row>
    <row r="283" spans="1:4" x14ac:dyDescent="0.25">
      <c r="A283" s="676">
        <v>282</v>
      </c>
      <c r="B283" s="583" t="s">
        <v>630</v>
      </c>
      <c r="D283" s="606" t="s">
        <v>1373</v>
      </c>
    </row>
    <row r="284" spans="1:4" ht="15.75" x14ac:dyDescent="0.25">
      <c r="A284" s="676">
        <v>283</v>
      </c>
      <c r="B284" s="646" t="s">
        <v>884</v>
      </c>
      <c r="D284" s="606" t="s">
        <v>1374</v>
      </c>
    </row>
    <row r="285" spans="1:4" x14ac:dyDescent="0.25">
      <c r="A285" s="676">
        <v>284</v>
      </c>
      <c r="B285" s="585" t="s">
        <v>837</v>
      </c>
      <c r="D285" s="606" t="s">
        <v>1375</v>
      </c>
    </row>
    <row r="286" spans="1:4" ht="31.5" x14ac:dyDescent="0.25">
      <c r="A286" s="676">
        <v>285</v>
      </c>
      <c r="B286" s="643" t="s">
        <v>1020</v>
      </c>
      <c r="D286" s="606" t="s">
        <v>1376</v>
      </c>
    </row>
    <row r="287" spans="1:4" x14ac:dyDescent="0.25">
      <c r="A287" s="676">
        <v>286</v>
      </c>
      <c r="B287" s="582" t="s">
        <v>838</v>
      </c>
      <c r="D287" s="606" t="s">
        <v>1377</v>
      </c>
    </row>
    <row r="288" spans="1:4" ht="22.5" x14ac:dyDescent="0.25">
      <c r="A288" s="676">
        <v>287</v>
      </c>
      <c r="B288" s="588" t="s">
        <v>843</v>
      </c>
      <c r="D288" s="606" t="s">
        <v>1643</v>
      </c>
    </row>
    <row r="289" spans="1:4" x14ac:dyDescent="0.25">
      <c r="A289" s="676">
        <v>288</v>
      </c>
      <c r="B289" s="583" t="s">
        <v>841</v>
      </c>
      <c r="D289" s="606" t="s">
        <v>1378</v>
      </c>
    </row>
    <row r="290" spans="1:4" ht="23.25" thickBot="1" x14ac:dyDescent="0.3">
      <c r="A290" s="676">
        <v>289</v>
      </c>
      <c r="B290" s="637" t="s">
        <v>850</v>
      </c>
      <c r="D290" s="606" t="s">
        <v>1379</v>
      </c>
    </row>
    <row r="291" spans="1:4" ht="25.5" x14ac:dyDescent="0.25">
      <c r="A291" s="676">
        <v>290</v>
      </c>
      <c r="B291" s="622" t="s">
        <v>447</v>
      </c>
      <c r="D291" s="606" t="s">
        <v>1381</v>
      </c>
    </row>
    <row r="292" spans="1:4" ht="54" x14ac:dyDescent="0.25">
      <c r="A292" s="676">
        <v>291</v>
      </c>
      <c r="B292" s="623" t="s">
        <v>441</v>
      </c>
      <c r="D292" s="606" t="s">
        <v>1382</v>
      </c>
    </row>
    <row r="293" spans="1:4" ht="25.5" x14ac:dyDescent="0.25">
      <c r="A293" s="676">
        <v>292</v>
      </c>
      <c r="B293" s="600" t="s">
        <v>933</v>
      </c>
      <c r="D293" s="606" t="s">
        <v>1383</v>
      </c>
    </row>
    <row r="294" spans="1:4" ht="16.5" thickBot="1" x14ac:dyDescent="0.3">
      <c r="A294" s="676">
        <v>293</v>
      </c>
      <c r="B294" s="633" t="s">
        <v>632</v>
      </c>
      <c r="D294" s="606" t="s">
        <v>1384</v>
      </c>
    </row>
    <row r="295" spans="1:4" x14ac:dyDescent="0.25">
      <c r="A295" s="676">
        <v>294</v>
      </c>
      <c r="B295" s="647" t="s">
        <v>438</v>
      </c>
      <c r="D295" s="606" t="s">
        <v>1422</v>
      </c>
    </row>
    <row r="296" spans="1:4" ht="23.25" thickBot="1" x14ac:dyDescent="0.3">
      <c r="A296" s="676">
        <v>295</v>
      </c>
      <c r="B296" s="648" t="s">
        <v>1044</v>
      </c>
      <c r="D296" s="606" t="s">
        <v>1423</v>
      </c>
    </row>
    <row r="297" spans="1:4" x14ac:dyDescent="0.25">
      <c r="A297" s="676">
        <v>296</v>
      </c>
      <c r="B297" s="585" t="s">
        <v>1945</v>
      </c>
      <c r="D297" s="606" t="s">
        <v>1520</v>
      </c>
    </row>
    <row r="298" spans="1:4" ht="22.5" x14ac:dyDescent="0.25">
      <c r="A298" s="676">
        <v>297</v>
      </c>
      <c r="B298" s="588" t="s">
        <v>1946</v>
      </c>
      <c r="D298" s="606" t="s">
        <v>1488</v>
      </c>
    </row>
    <row r="299" spans="1:4" x14ac:dyDescent="0.25">
      <c r="A299" s="676">
        <v>298</v>
      </c>
      <c r="B299" s="637" t="s">
        <v>669</v>
      </c>
      <c r="D299" s="606" t="s">
        <v>1489</v>
      </c>
    </row>
    <row r="300" spans="1:4" x14ac:dyDescent="0.25">
      <c r="A300" s="676">
        <v>299</v>
      </c>
      <c r="B300" s="637" t="s">
        <v>670</v>
      </c>
      <c r="D300" s="606" t="s">
        <v>1490</v>
      </c>
    </row>
    <row r="301" spans="1:4" x14ac:dyDescent="0.25">
      <c r="A301" s="676">
        <v>300</v>
      </c>
      <c r="B301" s="637" t="s">
        <v>672</v>
      </c>
      <c r="D301" s="606" t="s">
        <v>1491</v>
      </c>
    </row>
    <row r="302" spans="1:4" x14ac:dyDescent="0.25">
      <c r="A302" s="676">
        <v>301</v>
      </c>
      <c r="B302" s="637" t="s">
        <v>671</v>
      </c>
      <c r="D302" s="606" t="s">
        <v>1492</v>
      </c>
    </row>
    <row r="303" spans="1:4" ht="33.75" x14ac:dyDescent="0.25">
      <c r="A303" s="676">
        <v>302</v>
      </c>
      <c r="B303" s="588" t="s">
        <v>1067</v>
      </c>
      <c r="D303" s="606" t="s">
        <v>1385</v>
      </c>
    </row>
    <row r="304" spans="1:4" ht="31.5" x14ac:dyDescent="0.25">
      <c r="A304" s="676">
        <v>303</v>
      </c>
      <c r="B304" s="643" t="s">
        <v>932</v>
      </c>
      <c r="D304" s="606" t="s">
        <v>1521</v>
      </c>
    </row>
    <row r="305" spans="1:4" x14ac:dyDescent="0.25">
      <c r="A305" s="676">
        <v>304</v>
      </c>
      <c r="B305" s="598" t="s">
        <v>674</v>
      </c>
      <c r="D305" s="606" t="s">
        <v>1522</v>
      </c>
    </row>
    <row r="306" spans="1:4" ht="22.5" x14ac:dyDescent="0.25">
      <c r="A306" s="676">
        <v>305</v>
      </c>
      <c r="B306" s="588" t="s">
        <v>702</v>
      </c>
      <c r="D306" s="606" t="s">
        <v>1386</v>
      </c>
    </row>
    <row r="307" spans="1:4" ht="25.5" x14ac:dyDescent="0.25">
      <c r="A307" s="676">
        <v>306</v>
      </c>
      <c r="B307" s="585" t="s">
        <v>559</v>
      </c>
      <c r="D307" s="606" t="s">
        <v>1424</v>
      </c>
    </row>
    <row r="308" spans="1:4" ht="31.5" x14ac:dyDescent="0.25">
      <c r="A308" s="676">
        <v>307</v>
      </c>
      <c r="B308" s="643" t="s">
        <v>906</v>
      </c>
      <c r="D308" s="606" t="s">
        <v>1387</v>
      </c>
    </row>
    <row r="309" spans="1:4" ht="22.5" x14ac:dyDescent="0.25">
      <c r="A309" s="676">
        <v>308</v>
      </c>
      <c r="B309" s="637" t="s">
        <v>476</v>
      </c>
      <c r="D309" s="606" t="s">
        <v>1388</v>
      </c>
    </row>
    <row r="310" spans="1:4" x14ac:dyDescent="0.25">
      <c r="A310" s="676">
        <v>309</v>
      </c>
      <c r="B310" s="583" t="s">
        <v>620</v>
      </c>
      <c r="D310" s="606" t="s">
        <v>1425</v>
      </c>
    </row>
    <row r="311" spans="1:4" x14ac:dyDescent="0.25">
      <c r="A311" s="676">
        <v>310</v>
      </c>
      <c r="B311" s="583" t="s">
        <v>621</v>
      </c>
      <c r="D311" s="606" t="s">
        <v>1426</v>
      </c>
    </row>
    <row r="312" spans="1:4" x14ac:dyDescent="0.25">
      <c r="A312" s="676">
        <v>311</v>
      </c>
      <c r="B312" s="583" t="s">
        <v>740</v>
      </c>
      <c r="D312" s="606" t="s">
        <v>1427</v>
      </c>
    </row>
    <row r="313" spans="1:4" ht="22.5" x14ac:dyDescent="0.25">
      <c r="A313" s="676">
        <v>312</v>
      </c>
      <c r="B313" s="588" t="s">
        <v>741</v>
      </c>
      <c r="D313" s="606" t="s">
        <v>1389</v>
      </c>
    </row>
    <row r="314" spans="1:4" ht="22.5" x14ac:dyDescent="0.25">
      <c r="A314" s="676">
        <v>313</v>
      </c>
      <c r="B314" s="588" t="s">
        <v>973</v>
      </c>
      <c r="D314" s="606" t="s">
        <v>1390</v>
      </c>
    </row>
    <row r="315" spans="1:4" ht="33.75" x14ac:dyDescent="0.25">
      <c r="A315" s="676">
        <v>314</v>
      </c>
      <c r="B315" s="588" t="s">
        <v>1039</v>
      </c>
      <c r="D315" s="606" t="s">
        <v>1391</v>
      </c>
    </row>
    <row r="316" spans="1:4" ht="25.5" x14ac:dyDescent="0.25">
      <c r="A316" s="676">
        <v>315</v>
      </c>
      <c r="B316" s="582" t="s">
        <v>954</v>
      </c>
      <c r="D316" s="606" t="s">
        <v>1525</v>
      </c>
    </row>
    <row r="317" spans="1:4" ht="22.5" x14ac:dyDescent="0.25">
      <c r="A317" s="676">
        <v>316</v>
      </c>
      <c r="B317" s="588" t="s">
        <v>955</v>
      </c>
      <c r="D317" s="606" t="s">
        <v>1392</v>
      </c>
    </row>
    <row r="318" spans="1:4" x14ac:dyDescent="0.25">
      <c r="A318" s="676">
        <v>317</v>
      </c>
      <c r="B318" s="585" t="s">
        <v>561</v>
      </c>
      <c r="D318" s="606" t="s">
        <v>1428</v>
      </c>
    </row>
    <row r="319" spans="1:4" ht="31.5" x14ac:dyDescent="0.25">
      <c r="A319" s="676">
        <v>318</v>
      </c>
      <c r="B319" s="649" t="s">
        <v>991</v>
      </c>
      <c r="D319" s="606" t="s">
        <v>1393</v>
      </c>
    </row>
    <row r="320" spans="1:4" ht="22.5" x14ac:dyDescent="0.25">
      <c r="A320" s="676">
        <v>319</v>
      </c>
      <c r="B320" s="588" t="s">
        <v>482</v>
      </c>
      <c r="D320" s="606" t="s">
        <v>1394</v>
      </c>
    </row>
    <row r="321" spans="1:4" ht="33.75" x14ac:dyDescent="0.25">
      <c r="A321" s="676">
        <v>320</v>
      </c>
      <c r="B321" s="588" t="s">
        <v>1947</v>
      </c>
      <c r="D321" s="606" t="s">
        <v>1395</v>
      </c>
    </row>
    <row r="322" spans="1:4" x14ac:dyDescent="0.25">
      <c r="A322" s="676">
        <v>321</v>
      </c>
      <c r="B322" s="583" t="s">
        <v>629</v>
      </c>
      <c r="D322" s="606" t="s">
        <v>1429</v>
      </c>
    </row>
    <row r="323" spans="1:4" ht="45" x14ac:dyDescent="0.25">
      <c r="A323" s="676">
        <v>322</v>
      </c>
      <c r="B323" s="588" t="s">
        <v>478</v>
      </c>
      <c r="D323" s="606" t="s">
        <v>1421</v>
      </c>
    </row>
    <row r="324" spans="1:4" ht="25.5" x14ac:dyDescent="0.25">
      <c r="A324" s="676">
        <v>323</v>
      </c>
      <c r="B324" s="597" t="s">
        <v>851</v>
      </c>
      <c r="D324" s="606" t="s">
        <v>1430</v>
      </c>
    </row>
    <row r="325" spans="1:4" ht="31.5" x14ac:dyDescent="0.25">
      <c r="A325" s="676">
        <v>324</v>
      </c>
      <c r="B325" s="649" t="s">
        <v>992</v>
      </c>
      <c r="D325" s="606" t="s">
        <v>1396</v>
      </c>
    </row>
    <row r="326" spans="1:4" ht="22.5" x14ac:dyDescent="0.25">
      <c r="A326" s="676">
        <v>325</v>
      </c>
      <c r="B326" s="637" t="s">
        <v>964</v>
      </c>
      <c r="D326" s="606" t="s">
        <v>1397</v>
      </c>
    </row>
    <row r="327" spans="1:4" ht="22.5" x14ac:dyDescent="0.25">
      <c r="A327" s="676">
        <v>326</v>
      </c>
      <c r="B327" s="637" t="s">
        <v>965</v>
      </c>
      <c r="D327" s="606" t="s">
        <v>1398</v>
      </c>
    </row>
    <row r="328" spans="1:4" ht="22.5" x14ac:dyDescent="0.25">
      <c r="A328" s="676">
        <v>327</v>
      </c>
      <c r="B328" s="650" t="s">
        <v>990</v>
      </c>
      <c r="D328" s="606" t="s">
        <v>1399</v>
      </c>
    </row>
    <row r="329" spans="1:4" ht="45" x14ac:dyDescent="0.25">
      <c r="A329" s="676">
        <v>328</v>
      </c>
      <c r="B329" s="651" t="s">
        <v>981</v>
      </c>
      <c r="D329" s="606" t="s">
        <v>1500</v>
      </c>
    </row>
    <row r="330" spans="1:4" x14ac:dyDescent="0.25">
      <c r="A330" s="676">
        <v>329</v>
      </c>
      <c r="B330" s="593" t="s">
        <v>1112</v>
      </c>
      <c r="D330" s="606" t="s">
        <v>1501</v>
      </c>
    </row>
    <row r="331" spans="1:4" x14ac:dyDescent="0.25">
      <c r="A331" s="676">
        <v>330</v>
      </c>
      <c r="B331" s="594" t="s">
        <v>1114</v>
      </c>
      <c r="D331" s="606" t="s">
        <v>1431</v>
      </c>
    </row>
    <row r="332" spans="1:4" ht="31.5" x14ac:dyDescent="0.25">
      <c r="A332" s="676">
        <v>331</v>
      </c>
      <c r="B332" s="652" t="s">
        <v>1090</v>
      </c>
      <c r="D332" s="606" t="s">
        <v>1400</v>
      </c>
    </row>
    <row r="333" spans="1:4" ht="45" x14ac:dyDescent="0.25">
      <c r="A333" s="676">
        <v>332</v>
      </c>
      <c r="B333" s="599" t="s">
        <v>848</v>
      </c>
      <c r="D333" s="606" t="s">
        <v>1401</v>
      </c>
    </row>
    <row r="334" spans="1:4" ht="45" x14ac:dyDescent="0.25">
      <c r="A334" s="676">
        <v>333</v>
      </c>
      <c r="B334" s="599" t="s">
        <v>1091</v>
      </c>
      <c r="D334" s="606" t="s">
        <v>1402</v>
      </c>
    </row>
    <row r="335" spans="1:4" ht="33.75" x14ac:dyDescent="0.25">
      <c r="A335" s="676">
        <v>334</v>
      </c>
      <c r="B335" s="599" t="s">
        <v>978</v>
      </c>
      <c r="D335" s="606" t="s">
        <v>1403</v>
      </c>
    </row>
    <row r="336" spans="1:4" ht="33.75" x14ac:dyDescent="0.25">
      <c r="A336" s="676">
        <v>335</v>
      </c>
      <c r="B336" s="599" t="s">
        <v>878</v>
      </c>
      <c r="D336" s="606" t="s">
        <v>1404</v>
      </c>
    </row>
    <row r="337" spans="1:4" x14ac:dyDescent="0.25">
      <c r="A337" s="676">
        <v>336</v>
      </c>
      <c r="B337" s="594" t="s">
        <v>958</v>
      </c>
      <c r="D337" s="606" t="s">
        <v>1432</v>
      </c>
    </row>
    <row r="338" spans="1:4" ht="31.5" x14ac:dyDescent="0.25">
      <c r="A338" s="676">
        <v>337</v>
      </c>
      <c r="B338" s="652" t="s">
        <v>959</v>
      </c>
      <c r="D338" s="606" t="s">
        <v>1405</v>
      </c>
    </row>
    <row r="339" spans="1:4" ht="22.5" x14ac:dyDescent="0.25">
      <c r="A339" s="676">
        <v>338</v>
      </c>
      <c r="B339" s="599" t="s">
        <v>956</v>
      </c>
      <c r="D339" s="606" t="s">
        <v>1409</v>
      </c>
    </row>
    <row r="340" spans="1:4" ht="22.5" x14ac:dyDescent="0.25">
      <c r="A340" s="676">
        <v>339</v>
      </c>
      <c r="B340" s="599" t="s">
        <v>1950</v>
      </c>
      <c r="D340" s="606" t="s">
        <v>1406</v>
      </c>
    </row>
    <row r="341" spans="1:4" ht="22.5" x14ac:dyDescent="0.25">
      <c r="A341" s="676">
        <v>340</v>
      </c>
      <c r="B341" s="599" t="s">
        <v>971</v>
      </c>
      <c r="D341" s="606" t="s">
        <v>1407</v>
      </c>
    </row>
    <row r="342" spans="1:4" x14ac:dyDescent="0.25">
      <c r="A342" s="676">
        <v>341</v>
      </c>
      <c r="B342" s="596" t="s">
        <v>970</v>
      </c>
      <c r="D342" s="606" t="s">
        <v>1433</v>
      </c>
    </row>
    <row r="343" spans="1:4" x14ac:dyDescent="0.25">
      <c r="A343" s="676">
        <v>342</v>
      </c>
      <c r="B343" s="595" t="s">
        <v>968</v>
      </c>
      <c r="D343" s="606" t="s">
        <v>1434</v>
      </c>
    </row>
    <row r="344" spans="1:4" x14ac:dyDescent="0.25">
      <c r="A344" s="676">
        <v>343</v>
      </c>
      <c r="B344" s="595" t="s">
        <v>969</v>
      </c>
      <c r="D344" s="606" t="s">
        <v>1435</v>
      </c>
    </row>
    <row r="345" spans="1:4" x14ac:dyDescent="0.25">
      <c r="A345" s="676">
        <v>344</v>
      </c>
      <c r="B345" s="594" t="s">
        <v>1092</v>
      </c>
      <c r="D345" s="606" t="s">
        <v>1436</v>
      </c>
    </row>
    <row r="346" spans="1:4" ht="31.5" x14ac:dyDescent="0.25">
      <c r="A346" s="676">
        <v>345</v>
      </c>
      <c r="B346" s="652" t="s">
        <v>957</v>
      </c>
      <c r="D346" s="606" t="s">
        <v>1408</v>
      </c>
    </row>
    <row r="347" spans="1:4" x14ac:dyDescent="0.25">
      <c r="A347" s="676">
        <v>346</v>
      </c>
      <c r="B347" s="593" t="s">
        <v>993</v>
      </c>
      <c r="D347" s="606" t="s">
        <v>1503</v>
      </c>
    </row>
    <row r="348" spans="1:4" ht="31.5" x14ac:dyDescent="0.25">
      <c r="A348" s="676">
        <v>347</v>
      </c>
      <c r="B348" s="652" t="s">
        <v>994</v>
      </c>
      <c r="D348" s="606" t="s">
        <v>1410</v>
      </c>
    </row>
    <row r="349" spans="1:4" ht="22.5" x14ac:dyDescent="0.25">
      <c r="A349" s="676">
        <v>348</v>
      </c>
      <c r="B349" s="599" t="s">
        <v>1948</v>
      </c>
      <c r="D349" s="606" t="s">
        <v>1496</v>
      </c>
    </row>
    <row r="350" spans="1:4" ht="33.75" x14ac:dyDescent="0.25">
      <c r="A350" s="676">
        <v>349</v>
      </c>
      <c r="B350" s="599" t="s">
        <v>1093</v>
      </c>
      <c r="D350" s="606" t="s">
        <v>1466</v>
      </c>
    </row>
    <row r="351" spans="1:4" ht="22.5" x14ac:dyDescent="0.25">
      <c r="A351" s="676">
        <v>350</v>
      </c>
      <c r="B351" s="599" t="s">
        <v>996</v>
      </c>
      <c r="D351" s="606" t="s">
        <v>1411</v>
      </c>
    </row>
    <row r="352" spans="1:4" ht="45" x14ac:dyDescent="0.25">
      <c r="A352" s="676">
        <v>351</v>
      </c>
      <c r="B352" s="599" t="s">
        <v>1951</v>
      </c>
      <c r="D352" s="606" t="s">
        <v>1467</v>
      </c>
    </row>
    <row r="353" spans="1:4" x14ac:dyDescent="0.25">
      <c r="A353" s="676">
        <v>352</v>
      </c>
      <c r="B353" s="595" t="s">
        <v>995</v>
      </c>
      <c r="D353" s="606" t="s">
        <v>1507</v>
      </c>
    </row>
    <row r="354" spans="1:4" x14ac:dyDescent="0.25">
      <c r="A354" s="676">
        <v>353</v>
      </c>
      <c r="B354" s="593" t="s">
        <v>987</v>
      </c>
      <c r="D354" s="606" t="s">
        <v>1437</v>
      </c>
    </row>
    <row r="355" spans="1:4" ht="31.5" x14ac:dyDescent="0.25">
      <c r="A355" s="676">
        <v>354</v>
      </c>
      <c r="B355" s="652" t="s">
        <v>905</v>
      </c>
      <c r="D355" s="606" t="s">
        <v>1412</v>
      </c>
    </row>
    <row r="356" spans="1:4" ht="22.5" x14ac:dyDescent="0.25">
      <c r="A356" s="676">
        <v>355</v>
      </c>
      <c r="B356" s="599" t="s">
        <v>984</v>
      </c>
      <c r="D356" s="606" t="s">
        <v>1413</v>
      </c>
    </row>
    <row r="357" spans="1:4" x14ac:dyDescent="0.25">
      <c r="A357" s="676">
        <v>356</v>
      </c>
      <c r="B357" s="594" t="s">
        <v>456</v>
      </c>
      <c r="D357" s="606" t="s">
        <v>1438</v>
      </c>
    </row>
    <row r="358" spans="1:4" ht="22.5" x14ac:dyDescent="0.25">
      <c r="A358" s="676">
        <v>357</v>
      </c>
      <c r="B358" s="599" t="s">
        <v>626</v>
      </c>
      <c r="D358" s="606" t="s">
        <v>1454</v>
      </c>
    </row>
    <row r="359" spans="1:4" x14ac:dyDescent="0.25">
      <c r="A359" s="676">
        <v>358</v>
      </c>
      <c r="B359" s="591" t="s">
        <v>953</v>
      </c>
      <c r="D359" s="606" t="s">
        <v>1480</v>
      </c>
    </row>
    <row r="360" spans="1:4" x14ac:dyDescent="0.25">
      <c r="A360" s="676">
        <v>359</v>
      </c>
      <c r="B360" s="592" t="s">
        <v>960</v>
      </c>
      <c r="D360" s="606" t="s">
        <v>1439</v>
      </c>
    </row>
    <row r="361" spans="1:4" x14ac:dyDescent="0.25">
      <c r="A361" s="676">
        <v>360</v>
      </c>
      <c r="B361" s="592" t="s">
        <v>961</v>
      </c>
      <c r="D361" s="606" t="s">
        <v>1440</v>
      </c>
    </row>
    <row r="362" spans="1:4" x14ac:dyDescent="0.25">
      <c r="A362" s="676">
        <v>361</v>
      </c>
      <c r="B362" s="590" t="s">
        <v>962</v>
      </c>
      <c r="D362" s="606" t="s">
        <v>1511</v>
      </c>
    </row>
    <row r="363" spans="1:4" ht="38.25" x14ac:dyDescent="0.25">
      <c r="A363" s="676">
        <v>362</v>
      </c>
      <c r="B363" s="594" t="s">
        <v>560</v>
      </c>
      <c r="D363" s="606" t="s">
        <v>1518</v>
      </c>
    </row>
    <row r="364" spans="1:4" ht="22.5" x14ac:dyDescent="0.25">
      <c r="A364" s="676">
        <v>363</v>
      </c>
      <c r="B364" s="599" t="s">
        <v>963</v>
      </c>
      <c r="D364" s="606" t="s">
        <v>1475</v>
      </c>
    </row>
    <row r="365" spans="1:4" ht="22.5" x14ac:dyDescent="0.25">
      <c r="A365" s="676">
        <v>364</v>
      </c>
      <c r="B365" s="599" t="s">
        <v>1068</v>
      </c>
      <c r="D365" s="606" t="s">
        <v>1476</v>
      </c>
    </row>
    <row r="366" spans="1:4" ht="25.5" x14ac:dyDescent="0.25">
      <c r="A366" s="676">
        <v>365</v>
      </c>
      <c r="B366" s="594" t="s">
        <v>852</v>
      </c>
      <c r="D366" s="606" t="s">
        <v>1441</v>
      </c>
    </row>
    <row r="367" spans="1:4" x14ac:dyDescent="0.25">
      <c r="A367" s="676">
        <v>366</v>
      </c>
      <c r="B367" s="593" t="s">
        <v>989</v>
      </c>
      <c r="D367" s="606" t="s">
        <v>1442</v>
      </c>
    </row>
    <row r="368" spans="1:4" ht="31.5" x14ac:dyDescent="0.25">
      <c r="A368" s="676">
        <v>367</v>
      </c>
      <c r="B368" s="652" t="s">
        <v>907</v>
      </c>
      <c r="D368" s="606" t="s">
        <v>1414</v>
      </c>
    </row>
    <row r="369" spans="1:4" ht="22.5" x14ac:dyDescent="0.25">
      <c r="A369" s="676">
        <v>368</v>
      </c>
      <c r="B369" s="599" t="s">
        <v>985</v>
      </c>
      <c r="D369" s="606" t="s">
        <v>1415</v>
      </c>
    </row>
    <row r="370" spans="1:4" x14ac:dyDescent="0.25">
      <c r="A370" s="676">
        <v>369</v>
      </c>
      <c r="B370" s="594" t="s">
        <v>461</v>
      </c>
      <c r="D370" s="606" t="s">
        <v>1443</v>
      </c>
    </row>
    <row r="371" spans="1:4" ht="22.5" x14ac:dyDescent="0.25">
      <c r="A371" s="676">
        <v>370</v>
      </c>
      <c r="B371" s="599" t="s">
        <v>986</v>
      </c>
      <c r="D371" s="606" t="s">
        <v>1416</v>
      </c>
    </row>
    <row r="372" spans="1:4" ht="22.5" x14ac:dyDescent="0.25">
      <c r="A372" s="676">
        <v>371</v>
      </c>
      <c r="B372" s="599" t="s">
        <v>1949</v>
      </c>
      <c r="D372" s="606" t="s">
        <v>1417</v>
      </c>
    </row>
    <row r="373" spans="1:4" ht="22.5" x14ac:dyDescent="0.25">
      <c r="A373" s="676">
        <v>372</v>
      </c>
      <c r="B373" s="599" t="s">
        <v>966</v>
      </c>
      <c r="D373" s="606" t="s">
        <v>1418</v>
      </c>
    </row>
    <row r="374" spans="1:4" x14ac:dyDescent="0.25">
      <c r="A374" s="676">
        <v>373</v>
      </c>
      <c r="B374" s="591" t="s">
        <v>924</v>
      </c>
      <c r="D374" s="606" t="s">
        <v>1444</v>
      </c>
    </row>
    <row r="375" spans="1:4" x14ac:dyDescent="0.25">
      <c r="A375" s="676">
        <v>374</v>
      </c>
      <c r="B375" s="590" t="s">
        <v>975</v>
      </c>
      <c r="D375" s="606" t="s">
        <v>1510</v>
      </c>
    </row>
    <row r="376" spans="1:4" x14ac:dyDescent="0.25">
      <c r="A376" s="676">
        <v>375</v>
      </c>
      <c r="B376" s="591" t="s">
        <v>925</v>
      </c>
      <c r="D376" s="606" t="s">
        <v>1445</v>
      </c>
    </row>
    <row r="377" spans="1:4" x14ac:dyDescent="0.25">
      <c r="A377" s="676">
        <v>376</v>
      </c>
      <c r="B377" s="591" t="s">
        <v>940</v>
      </c>
      <c r="D377" s="606" t="s">
        <v>1446</v>
      </c>
    </row>
    <row r="378" spans="1:4" x14ac:dyDescent="0.25">
      <c r="A378" s="676">
        <v>377</v>
      </c>
      <c r="B378" s="591" t="s">
        <v>926</v>
      </c>
      <c r="D378" s="606" t="s">
        <v>1447</v>
      </c>
    </row>
    <row r="379" spans="1:4" x14ac:dyDescent="0.25">
      <c r="A379" s="676">
        <v>378</v>
      </c>
      <c r="B379" s="591" t="s">
        <v>927</v>
      </c>
      <c r="D379" s="606" t="s">
        <v>1448</v>
      </c>
    </row>
    <row r="380" spans="1:4" x14ac:dyDescent="0.25">
      <c r="A380" s="676">
        <v>379</v>
      </c>
      <c r="B380" s="599" t="s">
        <v>967</v>
      </c>
      <c r="D380" s="606" t="s">
        <v>1419</v>
      </c>
    </row>
    <row r="381" spans="1:4" ht="23.25" thickBot="1" x14ac:dyDescent="0.3">
      <c r="A381" s="676">
        <v>380</v>
      </c>
      <c r="B381" s="599" t="s">
        <v>1036</v>
      </c>
      <c r="D381" s="606" t="s">
        <v>1420</v>
      </c>
    </row>
    <row r="382" spans="1:4" ht="25.5" x14ac:dyDescent="0.25">
      <c r="A382" s="676">
        <v>381</v>
      </c>
      <c r="B382" s="622" t="s">
        <v>877</v>
      </c>
      <c r="D382" s="606" t="s">
        <v>1449</v>
      </c>
    </row>
    <row r="383" spans="1:4" ht="54" x14ac:dyDescent="0.25">
      <c r="A383" s="676">
        <v>382</v>
      </c>
      <c r="B383" s="623" t="s">
        <v>938</v>
      </c>
      <c r="D383" s="606" t="s">
        <v>1450</v>
      </c>
    </row>
    <row r="384" spans="1:4" ht="25.5" x14ac:dyDescent="0.25">
      <c r="A384" s="676">
        <v>383</v>
      </c>
      <c r="B384" s="600" t="s">
        <v>937</v>
      </c>
      <c r="D384" s="606" t="s">
        <v>1451</v>
      </c>
    </row>
    <row r="385" spans="1:4" ht="16.5" thickBot="1" x14ac:dyDescent="0.3">
      <c r="A385" s="676">
        <v>384</v>
      </c>
      <c r="B385" s="633" t="s">
        <v>700</v>
      </c>
      <c r="D385" s="606" t="s">
        <v>1452</v>
      </c>
    </row>
    <row r="386" spans="1:4" x14ac:dyDescent="0.25">
      <c r="A386" s="676">
        <v>385</v>
      </c>
      <c r="B386" s="653" t="s">
        <v>699</v>
      </c>
      <c r="D386" s="606" t="s">
        <v>1519</v>
      </c>
    </row>
    <row r="387" spans="1:4" ht="22.5" x14ac:dyDescent="0.25">
      <c r="A387" s="676">
        <v>386</v>
      </c>
      <c r="B387" s="588" t="s">
        <v>675</v>
      </c>
      <c r="D387" s="606" t="s">
        <v>1493</v>
      </c>
    </row>
    <row r="388" spans="1:4" x14ac:dyDescent="0.25">
      <c r="A388" s="676">
        <v>387</v>
      </c>
      <c r="B388" s="585" t="s">
        <v>701</v>
      </c>
      <c r="D388" s="606" t="s">
        <v>1523</v>
      </c>
    </row>
    <row r="389" spans="1:4" ht="31.5" x14ac:dyDescent="0.25">
      <c r="A389" s="676">
        <v>388</v>
      </c>
      <c r="B389" s="643" t="s">
        <v>976</v>
      </c>
      <c r="D389" s="606" t="s">
        <v>1524</v>
      </c>
    </row>
    <row r="390" spans="1:4" ht="22.5" x14ac:dyDescent="0.25">
      <c r="A390" s="676">
        <v>389</v>
      </c>
      <c r="B390" s="637" t="s">
        <v>1035</v>
      </c>
      <c r="D390" s="606" t="s">
        <v>1499</v>
      </c>
    </row>
    <row r="391" spans="1:4" ht="22.5" x14ac:dyDescent="0.25">
      <c r="A391" s="676">
        <v>390</v>
      </c>
      <c r="B391" s="588" t="s">
        <v>1034</v>
      </c>
      <c r="D391" s="606" t="s">
        <v>1459</v>
      </c>
    </row>
    <row r="392" spans="1:4" ht="67.5" x14ac:dyDescent="0.25">
      <c r="A392" s="676">
        <v>391</v>
      </c>
      <c r="B392" s="588" t="s">
        <v>1037</v>
      </c>
      <c r="D392" s="606" t="s">
        <v>1460</v>
      </c>
    </row>
    <row r="393" spans="1:4" ht="22.5" x14ac:dyDescent="0.25">
      <c r="A393" s="676">
        <v>392</v>
      </c>
      <c r="B393" s="588" t="s">
        <v>1038</v>
      </c>
      <c r="D393" s="606" t="s">
        <v>1461</v>
      </c>
    </row>
    <row r="394" spans="1:4" ht="31.5" x14ac:dyDescent="0.25">
      <c r="A394" s="676">
        <v>393</v>
      </c>
      <c r="B394" s="652" t="s">
        <v>977</v>
      </c>
      <c r="D394" s="606" t="s">
        <v>1502</v>
      </c>
    </row>
    <row r="395" spans="1:4" ht="45" x14ac:dyDescent="0.25">
      <c r="A395" s="676">
        <v>394</v>
      </c>
      <c r="B395" s="599" t="s">
        <v>848</v>
      </c>
      <c r="D395" s="606" t="s">
        <v>1462</v>
      </c>
    </row>
    <row r="396" spans="1:4" ht="22.5" x14ac:dyDescent="0.25">
      <c r="A396" s="676">
        <v>395</v>
      </c>
      <c r="B396" s="599" t="s">
        <v>979</v>
      </c>
      <c r="D396" s="606" t="s">
        <v>1463</v>
      </c>
    </row>
    <row r="397" spans="1:4" ht="56.25" x14ac:dyDescent="0.25">
      <c r="A397" s="676">
        <v>396</v>
      </c>
      <c r="B397" s="599" t="s">
        <v>1113</v>
      </c>
      <c r="D397" s="606" t="s">
        <v>1464</v>
      </c>
    </row>
    <row r="398" spans="1:4" ht="33.75" x14ac:dyDescent="0.25">
      <c r="A398" s="676">
        <v>397</v>
      </c>
      <c r="B398" s="599" t="s">
        <v>980</v>
      </c>
      <c r="D398" s="606" t="s">
        <v>1465</v>
      </c>
    </row>
    <row r="399" spans="1:4" ht="31.5" x14ac:dyDescent="0.25">
      <c r="A399" s="676">
        <v>398</v>
      </c>
      <c r="B399" s="652" t="s">
        <v>1001</v>
      </c>
      <c r="D399" s="606" t="s">
        <v>1504</v>
      </c>
    </row>
    <row r="400" spans="1:4" ht="22.5" x14ac:dyDescent="0.25">
      <c r="A400" s="676">
        <v>399</v>
      </c>
      <c r="B400" s="599" t="s">
        <v>1000</v>
      </c>
      <c r="D400" s="606" t="s">
        <v>1497</v>
      </c>
    </row>
    <row r="401" spans="1:4" x14ac:dyDescent="0.25">
      <c r="A401" s="676">
        <v>400</v>
      </c>
      <c r="B401" s="654" t="s">
        <v>1011</v>
      </c>
      <c r="D401" s="606" t="s">
        <v>1514</v>
      </c>
    </row>
    <row r="402" spans="1:4" x14ac:dyDescent="0.25">
      <c r="A402" s="676">
        <v>401</v>
      </c>
      <c r="B402" s="592" t="s">
        <v>998</v>
      </c>
      <c r="D402" s="606" t="s">
        <v>1509</v>
      </c>
    </row>
    <row r="403" spans="1:4" x14ac:dyDescent="0.25">
      <c r="A403" s="676">
        <v>402</v>
      </c>
      <c r="B403" s="591" t="s">
        <v>999</v>
      </c>
      <c r="D403" s="606" t="s">
        <v>1508</v>
      </c>
    </row>
    <row r="404" spans="1:4" x14ac:dyDescent="0.25">
      <c r="A404" s="676">
        <v>403</v>
      </c>
      <c r="B404" s="593" t="s">
        <v>1003</v>
      </c>
      <c r="D404" s="606" t="s">
        <v>1478</v>
      </c>
    </row>
    <row r="405" spans="1:4" ht="31.5" x14ac:dyDescent="0.25">
      <c r="A405" s="676">
        <v>404</v>
      </c>
      <c r="B405" s="652" t="s">
        <v>1004</v>
      </c>
      <c r="D405" s="606" t="s">
        <v>1512</v>
      </c>
    </row>
    <row r="406" spans="1:4" ht="22.5" x14ac:dyDescent="0.25">
      <c r="A406" s="676">
        <v>405</v>
      </c>
      <c r="B406" s="599" t="s">
        <v>1010</v>
      </c>
      <c r="D406" s="606" t="s">
        <v>1468</v>
      </c>
    </row>
    <row r="407" spans="1:4" x14ac:dyDescent="0.25">
      <c r="A407" s="676">
        <v>406</v>
      </c>
      <c r="B407" s="595" t="s">
        <v>1009</v>
      </c>
      <c r="D407" s="606" t="s">
        <v>1479</v>
      </c>
    </row>
    <row r="408" spans="1:4" ht="31.5" x14ac:dyDescent="0.25">
      <c r="A408" s="676">
        <v>407</v>
      </c>
      <c r="B408" s="652" t="s">
        <v>1005</v>
      </c>
      <c r="D408" s="606" t="s">
        <v>1481</v>
      </c>
    </row>
    <row r="409" spans="1:4" x14ac:dyDescent="0.25">
      <c r="A409" s="676">
        <v>408</v>
      </c>
      <c r="B409" s="594" t="s">
        <v>1002</v>
      </c>
      <c r="D409" s="606" t="s">
        <v>1513</v>
      </c>
    </row>
    <row r="410" spans="1:4" ht="45" x14ac:dyDescent="0.25">
      <c r="A410" s="676">
        <v>409</v>
      </c>
      <c r="B410" s="599" t="s">
        <v>1008</v>
      </c>
      <c r="D410" s="606" t="s">
        <v>1469</v>
      </c>
    </row>
    <row r="411" spans="1:4" ht="67.5" x14ac:dyDescent="0.25">
      <c r="A411" s="676">
        <v>410</v>
      </c>
      <c r="B411" s="599" t="s">
        <v>948</v>
      </c>
      <c r="D411" s="606" t="s">
        <v>1470</v>
      </c>
    </row>
    <row r="412" spans="1:4" ht="33.75" x14ac:dyDescent="0.25">
      <c r="A412" s="676">
        <v>411</v>
      </c>
      <c r="B412" s="599" t="s">
        <v>949</v>
      </c>
      <c r="D412" s="606" t="s">
        <v>1471</v>
      </c>
    </row>
    <row r="413" spans="1:4" x14ac:dyDescent="0.25">
      <c r="A413" s="676">
        <v>412</v>
      </c>
      <c r="B413" s="599" t="s">
        <v>950</v>
      </c>
      <c r="D413" s="606" t="s">
        <v>1472</v>
      </c>
    </row>
    <row r="414" spans="1:4" ht="22.5" x14ac:dyDescent="0.25">
      <c r="A414" s="676">
        <v>413</v>
      </c>
      <c r="B414" s="599" t="s">
        <v>951</v>
      </c>
      <c r="D414" s="606" t="s">
        <v>1473</v>
      </c>
    </row>
    <row r="415" spans="1:4" ht="22.5" x14ac:dyDescent="0.25">
      <c r="A415" s="676">
        <v>414</v>
      </c>
      <c r="B415" s="599" t="s">
        <v>952</v>
      </c>
      <c r="D415" s="606" t="s">
        <v>1474</v>
      </c>
    </row>
    <row r="416" spans="1:4" x14ac:dyDescent="0.25">
      <c r="A416" s="676">
        <v>415</v>
      </c>
      <c r="B416" s="591" t="s">
        <v>1012</v>
      </c>
      <c r="D416" s="606" t="s">
        <v>1482</v>
      </c>
    </row>
    <row r="417" spans="1:4" x14ac:dyDescent="0.25">
      <c r="A417" s="676">
        <v>416</v>
      </c>
      <c r="B417" s="590" t="s">
        <v>1013</v>
      </c>
      <c r="D417" s="606" t="s">
        <v>1487</v>
      </c>
    </row>
    <row r="418" spans="1:4" x14ac:dyDescent="0.25">
      <c r="A418" s="676">
        <v>417</v>
      </c>
      <c r="B418" s="591" t="s">
        <v>1014</v>
      </c>
      <c r="D418" s="606" t="s">
        <v>1483</v>
      </c>
    </row>
    <row r="419" spans="1:4" x14ac:dyDescent="0.25">
      <c r="A419" s="676">
        <v>418</v>
      </c>
      <c r="B419" s="591" t="s">
        <v>1015</v>
      </c>
      <c r="D419" s="606" t="s">
        <v>1484</v>
      </c>
    </row>
    <row r="420" spans="1:4" x14ac:dyDescent="0.25">
      <c r="A420" s="676">
        <v>419</v>
      </c>
      <c r="B420" s="591" t="s">
        <v>1016</v>
      </c>
      <c r="D420" s="606" t="s">
        <v>1485</v>
      </c>
    </row>
    <row r="421" spans="1:4" x14ac:dyDescent="0.25">
      <c r="A421" s="676">
        <v>420</v>
      </c>
      <c r="B421" s="591" t="s">
        <v>1017</v>
      </c>
      <c r="D421" s="606" t="s">
        <v>1486</v>
      </c>
    </row>
    <row r="422" spans="1:4" ht="15.75" thickBot="1" x14ac:dyDescent="0.3">
      <c r="A422" s="676">
        <v>421</v>
      </c>
      <c r="B422" s="591" t="s">
        <v>1066</v>
      </c>
      <c r="D422" s="606" t="s">
        <v>1515</v>
      </c>
    </row>
    <row r="423" spans="1:4" ht="25.5" x14ac:dyDescent="0.25">
      <c r="A423" s="676">
        <v>422</v>
      </c>
      <c r="B423" s="655" t="s">
        <v>743</v>
      </c>
      <c r="D423" s="606" t="s">
        <v>1526</v>
      </c>
    </row>
    <row r="424" spans="1:4" x14ac:dyDescent="0.25">
      <c r="A424" s="676">
        <v>423</v>
      </c>
      <c r="B424" t="s">
        <v>744</v>
      </c>
      <c r="D424" s="606" t="s">
        <v>1543</v>
      </c>
    </row>
    <row r="425" spans="1:4" x14ac:dyDescent="0.25">
      <c r="A425" s="676">
        <v>424</v>
      </c>
      <c r="B425" t="s">
        <v>36</v>
      </c>
      <c r="D425" s="606" t="s">
        <v>1788</v>
      </c>
    </row>
    <row r="426" spans="1:4" x14ac:dyDescent="0.25">
      <c r="A426" s="676">
        <v>425</v>
      </c>
      <c r="B426" t="s">
        <v>39</v>
      </c>
      <c r="D426" s="606" t="s">
        <v>1790</v>
      </c>
    </row>
    <row r="427" spans="1:4" x14ac:dyDescent="0.25">
      <c r="A427" s="676">
        <v>426</v>
      </c>
      <c r="B427" t="s">
        <v>108</v>
      </c>
      <c r="D427" s="606" t="s">
        <v>1833</v>
      </c>
    </row>
    <row r="428" spans="1:4" x14ac:dyDescent="0.25">
      <c r="A428" s="676">
        <v>427</v>
      </c>
      <c r="B428" t="s">
        <v>745</v>
      </c>
      <c r="D428" s="606" t="s">
        <v>1604</v>
      </c>
    </row>
    <row r="429" spans="1:4" x14ac:dyDescent="0.25">
      <c r="A429" s="676">
        <v>428</v>
      </c>
      <c r="B429" t="s">
        <v>132</v>
      </c>
      <c r="D429" s="606" t="s">
        <v>1847</v>
      </c>
    </row>
    <row r="430" spans="1:4" x14ac:dyDescent="0.25">
      <c r="A430" s="676">
        <v>429</v>
      </c>
      <c r="B430" t="s">
        <v>136</v>
      </c>
      <c r="D430" s="606" t="s">
        <v>1850</v>
      </c>
    </row>
    <row r="431" spans="1:4" x14ac:dyDescent="0.25">
      <c r="A431" s="676">
        <v>430</v>
      </c>
      <c r="B431" t="s">
        <v>746</v>
      </c>
      <c r="D431" s="606" t="s">
        <v>1630</v>
      </c>
    </row>
    <row r="432" spans="1:4" x14ac:dyDescent="0.25">
      <c r="A432" s="676">
        <v>431</v>
      </c>
      <c r="B432" t="s">
        <v>747</v>
      </c>
      <c r="D432" s="606" t="s">
        <v>1638</v>
      </c>
    </row>
    <row r="433" spans="1:4" ht="36" x14ac:dyDescent="0.25">
      <c r="A433" s="676">
        <v>432</v>
      </c>
      <c r="B433" s="656" t="s">
        <v>817</v>
      </c>
      <c r="D433" s="606" t="s">
        <v>1530</v>
      </c>
    </row>
    <row r="434" spans="1:4" ht="30" x14ac:dyDescent="0.25">
      <c r="A434" s="676">
        <v>433</v>
      </c>
      <c r="B434" s="657" t="s">
        <v>815</v>
      </c>
      <c r="D434" s="606" t="s">
        <v>1544</v>
      </c>
    </row>
    <row r="435" spans="1:4" x14ac:dyDescent="0.25">
      <c r="A435" s="676">
        <v>434</v>
      </c>
      <c r="B435" s="658" t="s">
        <v>813</v>
      </c>
      <c r="D435" s="606" t="s">
        <v>1640</v>
      </c>
    </row>
    <row r="436" spans="1:4" ht="22.5" x14ac:dyDescent="0.25">
      <c r="A436" s="676">
        <v>435</v>
      </c>
      <c r="B436" s="659" t="s">
        <v>1072</v>
      </c>
      <c r="D436" s="606" t="s">
        <v>1641</v>
      </c>
    </row>
    <row r="437" spans="1:4" x14ac:dyDescent="0.25">
      <c r="A437" s="676">
        <v>436</v>
      </c>
      <c r="B437" s="658" t="s">
        <v>1952</v>
      </c>
      <c r="D437" s="606" t="s">
        <v>1606</v>
      </c>
    </row>
    <row r="438" spans="1:4" ht="22.5" x14ac:dyDescent="0.25">
      <c r="A438" s="676">
        <v>437</v>
      </c>
      <c r="B438" s="588" t="s">
        <v>818</v>
      </c>
      <c r="D438" s="606" t="s">
        <v>1633</v>
      </c>
    </row>
    <row r="439" spans="1:4" ht="22.5" x14ac:dyDescent="0.25">
      <c r="A439" s="676">
        <v>438</v>
      </c>
      <c r="B439" s="660" t="s">
        <v>722</v>
      </c>
      <c r="D439" s="606" t="s">
        <v>1545</v>
      </c>
    </row>
    <row r="440" spans="1:4" x14ac:dyDescent="0.25">
      <c r="A440" s="676">
        <v>439</v>
      </c>
      <c r="B440" s="660" t="s">
        <v>748</v>
      </c>
      <c r="D440" s="606" t="s">
        <v>1608</v>
      </c>
    </row>
    <row r="441" spans="1:4" x14ac:dyDescent="0.25">
      <c r="A441" s="676">
        <v>440</v>
      </c>
      <c r="B441" s="660" t="s">
        <v>749</v>
      </c>
      <c r="D441" s="606" t="s">
        <v>1609</v>
      </c>
    </row>
    <row r="442" spans="1:4" x14ac:dyDescent="0.25">
      <c r="A442" s="676">
        <v>441</v>
      </c>
      <c r="B442" s="660" t="s">
        <v>750</v>
      </c>
      <c r="D442" s="606" t="s">
        <v>1546</v>
      </c>
    </row>
    <row r="443" spans="1:4" x14ac:dyDescent="0.25">
      <c r="A443" s="676">
        <v>442</v>
      </c>
      <c r="B443" s="660" t="s">
        <v>751</v>
      </c>
      <c r="D443" s="606" t="s">
        <v>1610</v>
      </c>
    </row>
    <row r="444" spans="1:4" x14ac:dyDescent="0.25">
      <c r="A444" s="676">
        <v>443</v>
      </c>
      <c r="B444" s="660" t="s">
        <v>752</v>
      </c>
      <c r="D444" s="606" t="s">
        <v>1547</v>
      </c>
    </row>
    <row r="445" spans="1:4" x14ac:dyDescent="0.25">
      <c r="A445" s="676">
        <v>444</v>
      </c>
      <c r="B445" s="661" t="s">
        <v>755</v>
      </c>
      <c r="D445" s="606" t="s">
        <v>1611</v>
      </c>
    </row>
    <row r="446" spans="1:4" x14ac:dyDescent="0.25">
      <c r="A446" s="676">
        <v>445</v>
      </c>
      <c r="B446" s="661" t="s">
        <v>756</v>
      </c>
      <c r="D446" s="606" t="s">
        <v>1612</v>
      </c>
    </row>
    <row r="447" spans="1:4" x14ac:dyDescent="0.25">
      <c r="A447" s="676">
        <v>446</v>
      </c>
      <c r="B447" s="661" t="s">
        <v>757</v>
      </c>
      <c r="D447" s="606" t="s">
        <v>1613</v>
      </c>
    </row>
    <row r="448" spans="1:4" x14ac:dyDescent="0.25">
      <c r="A448" s="676">
        <v>447</v>
      </c>
      <c r="B448" s="601" t="s">
        <v>758</v>
      </c>
      <c r="D448" s="606" t="s">
        <v>1548</v>
      </c>
    </row>
    <row r="449" spans="1:4" x14ac:dyDescent="0.25">
      <c r="A449" s="676">
        <v>448</v>
      </c>
      <c r="B449" s="601" t="s">
        <v>759</v>
      </c>
      <c r="D449" s="606" t="s">
        <v>1549</v>
      </c>
    </row>
    <row r="450" spans="1:4" x14ac:dyDescent="0.25">
      <c r="A450" s="676">
        <v>449</v>
      </c>
      <c r="B450" s="601" t="s">
        <v>760</v>
      </c>
      <c r="D450" s="606" t="s">
        <v>1550</v>
      </c>
    </row>
    <row r="451" spans="1:4" x14ac:dyDescent="0.25">
      <c r="A451" s="676">
        <v>450</v>
      </c>
      <c r="B451" s="601" t="s">
        <v>761</v>
      </c>
      <c r="D451" s="606" t="s">
        <v>1551</v>
      </c>
    </row>
    <row r="452" spans="1:4" x14ac:dyDescent="0.25">
      <c r="A452" s="676">
        <v>451</v>
      </c>
      <c r="B452" s="601" t="s">
        <v>762</v>
      </c>
      <c r="D452" s="606" t="s">
        <v>1552</v>
      </c>
    </row>
    <row r="453" spans="1:4" x14ac:dyDescent="0.25">
      <c r="A453" s="676">
        <v>452</v>
      </c>
      <c r="B453" s="601" t="s">
        <v>763</v>
      </c>
      <c r="D453" s="606" t="s">
        <v>1553</v>
      </c>
    </row>
    <row r="454" spans="1:4" x14ac:dyDescent="0.25">
      <c r="A454" s="676">
        <v>453</v>
      </c>
      <c r="B454" s="601" t="s">
        <v>764</v>
      </c>
      <c r="D454" s="606" t="s">
        <v>1554</v>
      </c>
    </row>
    <row r="455" spans="1:4" x14ac:dyDescent="0.25">
      <c r="A455" s="676">
        <v>454</v>
      </c>
      <c r="B455" s="601" t="s">
        <v>765</v>
      </c>
      <c r="D455" s="606" t="s">
        <v>1555</v>
      </c>
    </row>
    <row r="456" spans="1:4" x14ac:dyDescent="0.25">
      <c r="A456" s="676">
        <v>455</v>
      </c>
      <c r="B456" s="601" t="s">
        <v>766</v>
      </c>
      <c r="D456" s="606" t="s">
        <v>1556</v>
      </c>
    </row>
    <row r="457" spans="1:4" x14ac:dyDescent="0.25">
      <c r="A457" s="676">
        <v>456</v>
      </c>
      <c r="B457" s="601" t="s">
        <v>767</v>
      </c>
      <c r="D457" s="606" t="s">
        <v>1557</v>
      </c>
    </row>
    <row r="458" spans="1:4" x14ac:dyDescent="0.25">
      <c r="A458" s="676">
        <v>457</v>
      </c>
      <c r="B458" s="601" t="s">
        <v>768</v>
      </c>
      <c r="D458" s="606" t="s">
        <v>1558</v>
      </c>
    </row>
    <row r="459" spans="1:4" x14ac:dyDescent="0.25">
      <c r="A459" s="676">
        <v>458</v>
      </c>
      <c r="B459" s="601" t="s">
        <v>769</v>
      </c>
      <c r="D459" s="606" t="s">
        <v>1559</v>
      </c>
    </row>
    <row r="460" spans="1:4" x14ac:dyDescent="0.25">
      <c r="A460" s="676">
        <v>459</v>
      </c>
      <c r="B460" s="601" t="s">
        <v>770</v>
      </c>
      <c r="D460" s="606" t="s">
        <v>1560</v>
      </c>
    </row>
    <row r="461" spans="1:4" x14ac:dyDescent="0.25">
      <c r="A461" s="676">
        <v>460</v>
      </c>
      <c r="B461" s="601" t="s">
        <v>771</v>
      </c>
      <c r="D461" s="606" t="s">
        <v>1561</v>
      </c>
    </row>
    <row r="462" spans="1:4" x14ac:dyDescent="0.25">
      <c r="A462" s="676">
        <v>461</v>
      </c>
      <c r="B462" s="601" t="s">
        <v>772</v>
      </c>
      <c r="D462" s="606" t="s">
        <v>1562</v>
      </c>
    </row>
    <row r="463" spans="1:4" x14ac:dyDescent="0.25">
      <c r="A463" s="676">
        <v>462</v>
      </c>
      <c r="B463" s="601" t="s">
        <v>773</v>
      </c>
      <c r="D463" s="606" t="s">
        <v>1563</v>
      </c>
    </row>
    <row r="464" spans="1:4" x14ac:dyDescent="0.25">
      <c r="A464" s="676">
        <v>463</v>
      </c>
      <c r="B464" s="601" t="s">
        <v>774</v>
      </c>
      <c r="D464" s="606" t="s">
        <v>1564</v>
      </c>
    </row>
    <row r="465" spans="1:4" x14ac:dyDescent="0.25">
      <c r="A465" s="676">
        <v>464</v>
      </c>
      <c r="B465" s="601" t="s">
        <v>775</v>
      </c>
      <c r="D465" s="606" t="s">
        <v>1565</v>
      </c>
    </row>
    <row r="466" spans="1:4" x14ac:dyDescent="0.25">
      <c r="A466" s="676">
        <v>465</v>
      </c>
      <c r="B466" s="601" t="s">
        <v>776</v>
      </c>
      <c r="D466" s="606" t="s">
        <v>1566</v>
      </c>
    </row>
    <row r="467" spans="1:4" x14ac:dyDescent="0.25">
      <c r="A467" s="676">
        <v>466</v>
      </c>
      <c r="B467" s="601" t="s">
        <v>777</v>
      </c>
      <c r="D467" s="606" t="s">
        <v>1567</v>
      </c>
    </row>
    <row r="468" spans="1:4" x14ac:dyDescent="0.25">
      <c r="A468" s="676">
        <v>467</v>
      </c>
      <c r="B468" s="601" t="s">
        <v>778</v>
      </c>
      <c r="D468" s="606" t="s">
        <v>1568</v>
      </c>
    </row>
    <row r="469" spans="1:4" x14ac:dyDescent="0.25">
      <c r="A469" s="676">
        <v>468</v>
      </c>
      <c r="B469" s="601" t="s">
        <v>779</v>
      </c>
      <c r="D469" s="606" t="s">
        <v>1569</v>
      </c>
    </row>
    <row r="470" spans="1:4" x14ac:dyDescent="0.25">
      <c r="A470" s="676">
        <v>469</v>
      </c>
      <c r="B470" s="601" t="s">
        <v>780</v>
      </c>
      <c r="D470" s="606" t="s">
        <v>1570</v>
      </c>
    </row>
    <row r="471" spans="1:4" x14ac:dyDescent="0.25">
      <c r="A471" s="676">
        <v>470</v>
      </c>
      <c r="B471" s="601" t="s">
        <v>781</v>
      </c>
      <c r="D471" s="606" t="s">
        <v>1571</v>
      </c>
    </row>
    <row r="472" spans="1:4" x14ac:dyDescent="0.25">
      <c r="A472" s="676">
        <v>471</v>
      </c>
      <c r="B472" s="601" t="s">
        <v>782</v>
      </c>
      <c r="D472" s="606" t="s">
        <v>1572</v>
      </c>
    </row>
    <row r="473" spans="1:4" x14ac:dyDescent="0.25">
      <c r="A473" s="676">
        <v>472</v>
      </c>
      <c r="B473" s="601" t="s">
        <v>783</v>
      </c>
      <c r="D473" s="606" t="s">
        <v>1573</v>
      </c>
    </row>
    <row r="474" spans="1:4" x14ac:dyDescent="0.25">
      <c r="A474" s="676">
        <v>473</v>
      </c>
      <c r="B474" s="601" t="s">
        <v>784</v>
      </c>
      <c r="D474" s="606" t="s">
        <v>1574</v>
      </c>
    </row>
    <row r="475" spans="1:4" x14ac:dyDescent="0.25">
      <c r="A475" s="676">
        <v>474</v>
      </c>
      <c r="B475" s="601" t="s">
        <v>785</v>
      </c>
      <c r="D475" s="606" t="s">
        <v>1615</v>
      </c>
    </row>
    <row r="476" spans="1:4" x14ac:dyDescent="0.25">
      <c r="A476" s="676">
        <v>475</v>
      </c>
      <c r="B476" s="601" t="s">
        <v>786</v>
      </c>
      <c r="D476" s="606" t="s">
        <v>1617</v>
      </c>
    </row>
    <row r="477" spans="1:4" x14ac:dyDescent="0.25">
      <c r="A477" s="676">
        <v>476</v>
      </c>
      <c r="B477" s="601" t="s">
        <v>787</v>
      </c>
      <c r="D477" s="606" t="s">
        <v>1616</v>
      </c>
    </row>
    <row r="478" spans="1:4" x14ac:dyDescent="0.25">
      <c r="A478" s="676">
        <v>477</v>
      </c>
      <c r="B478" s="601" t="s">
        <v>788</v>
      </c>
      <c r="D478" s="606" t="s">
        <v>1620</v>
      </c>
    </row>
    <row r="479" spans="1:4" x14ac:dyDescent="0.25">
      <c r="A479" s="676">
        <v>478</v>
      </c>
      <c r="B479" s="601" t="s">
        <v>789</v>
      </c>
      <c r="D479" s="606" t="s">
        <v>1618</v>
      </c>
    </row>
    <row r="480" spans="1:4" x14ac:dyDescent="0.25">
      <c r="A480" s="676">
        <v>479</v>
      </c>
      <c r="B480" s="601" t="s">
        <v>790</v>
      </c>
      <c r="D480" s="606" t="s">
        <v>1619</v>
      </c>
    </row>
    <row r="481" spans="1:4" x14ac:dyDescent="0.25">
      <c r="A481" s="676">
        <v>480</v>
      </c>
      <c r="B481" s="601" t="s">
        <v>791</v>
      </c>
      <c r="D481" s="606" t="s">
        <v>1575</v>
      </c>
    </row>
    <row r="482" spans="1:4" x14ac:dyDescent="0.25">
      <c r="A482" s="676">
        <v>481</v>
      </c>
      <c r="B482" s="601" t="s">
        <v>1953</v>
      </c>
      <c r="D482" s="606" t="s">
        <v>1576</v>
      </c>
    </row>
    <row r="483" spans="1:4" x14ac:dyDescent="0.25">
      <c r="A483" s="676">
        <v>482</v>
      </c>
      <c r="B483" s="601" t="s">
        <v>792</v>
      </c>
      <c r="D483" s="606" t="s">
        <v>1577</v>
      </c>
    </row>
    <row r="484" spans="1:4" x14ac:dyDescent="0.25">
      <c r="A484" s="676">
        <v>483</v>
      </c>
      <c r="B484" s="601" t="s">
        <v>793</v>
      </c>
      <c r="D484" s="606" t="s">
        <v>1578</v>
      </c>
    </row>
    <row r="485" spans="1:4" x14ac:dyDescent="0.25">
      <c r="A485" s="676">
        <v>484</v>
      </c>
      <c r="B485" s="601" t="s">
        <v>794</v>
      </c>
      <c r="D485" s="606" t="s">
        <v>1621</v>
      </c>
    </row>
    <row r="486" spans="1:4" x14ac:dyDescent="0.25">
      <c r="A486" s="676">
        <v>485</v>
      </c>
      <c r="B486" s="601" t="s">
        <v>795</v>
      </c>
      <c r="D486" s="606" t="s">
        <v>1579</v>
      </c>
    </row>
    <row r="487" spans="1:4" x14ac:dyDescent="0.25">
      <c r="A487" s="676">
        <v>486</v>
      </c>
      <c r="B487" s="601" t="s">
        <v>796</v>
      </c>
      <c r="D487" s="606" t="s">
        <v>1580</v>
      </c>
    </row>
    <row r="488" spans="1:4" x14ac:dyDescent="0.25">
      <c r="A488" s="676">
        <v>487</v>
      </c>
      <c r="B488" s="601" t="s">
        <v>797</v>
      </c>
      <c r="D488" s="606" t="s">
        <v>1581</v>
      </c>
    </row>
    <row r="489" spans="1:4" x14ac:dyDescent="0.25">
      <c r="A489" s="676">
        <v>488</v>
      </c>
      <c r="B489" s="601" t="s">
        <v>798</v>
      </c>
      <c r="D489" s="606" t="s">
        <v>1582</v>
      </c>
    </row>
    <row r="490" spans="1:4" x14ac:dyDescent="0.25">
      <c r="A490" s="676">
        <v>489</v>
      </c>
      <c r="B490" s="601" t="s">
        <v>799</v>
      </c>
      <c r="D490" s="606" t="s">
        <v>1583</v>
      </c>
    </row>
    <row r="491" spans="1:4" x14ac:dyDescent="0.25">
      <c r="A491" s="676">
        <v>490</v>
      </c>
      <c r="B491" s="601" t="s">
        <v>800</v>
      </c>
      <c r="D491" s="606" t="s">
        <v>1584</v>
      </c>
    </row>
    <row r="492" spans="1:4" x14ac:dyDescent="0.25">
      <c r="A492" s="676">
        <v>491</v>
      </c>
      <c r="B492" s="601" t="s">
        <v>801</v>
      </c>
      <c r="D492" s="606" t="s">
        <v>1585</v>
      </c>
    </row>
    <row r="493" spans="1:4" x14ac:dyDescent="0.25">
      <c r="A493" s="676">
        <v>492</v>
      </c>
      <c r="B493" s="601" t="s">
        <v>802</v>
      </c>
      <c r="D493" s="606" t="s">
        <v>1586</v>
      </c>
    </row>
    <row r="494" spans="1:4" x14ac:dyDescent="0.25">
      <c r="A494" s="676">
        <v>493</v>
      </c>
      <c r="B494" s="601" t="s">
        <v>803</v>
      </c>
      <c r="D494" s="606" t="s">
        <v>1587</v>
      </c>
    </row>
    <row r="495" spans="1:4" x14ac:dyDescent="0.25">
      <c r="A495" s="676">
        <v>494</v>
      </c>
      <c r="B495" s="601" t="s">
        <v>804</v>
      </c>
      <c r="D495" s="606" t="s">
        <v>1588</v>
      </c>
    </row>
    <row r="496" spans="1:4" x14ac:dyDescent="0.25">
      <c r="A496" s="676">
        <v>495</v>
      </c>
      <c r="B496" s="601" t="s">
        <v>805</v>
      </c>
      <c r="D496" s="606" t="s">
        <v>1589</v>
      </c>
    </row>
    <row r="497" spans="1:4" x14ac:dyDescent="0.25">
      <c r="A497" s="676">
        <v>496</v>
      </c>
      <c r="B497" s="601" t="s">
        <v>806</v>
      </c>
      <c r="D497" s="606" t="s">
        <v>1590</v>
      </c>
    </row>
    <row r="498" spans="1:4" x14ac:dyDescent="0.25">
      <c r="A498" s="676">
        <v>497</v>
      </c>
      <c r="B498" s="601" t="s">
        <v>807</v>
      </c>
      <c r="D498" s="606" t="s">
        <v>1591</v>
      </c>
    </row>
    <row r="499" spans="1:4" x14ac:dyDescent="0.25">
      <c r="A499" s="676">
        <v>498</v>
      </c>
      <c r="B499" s="601" t="s">
        <v>808</v>
      </c>
      <c r="D499" s="606" t="s">
        <v>1592</v>
      </c>
    </row>
    <row r="500" spans="1:4" x14ac:dyDescent="0.25">
      <c r="A500" s="676">
        <v>499</v>
      </c>
      <c r="B500" s="601" t="s">
        <v>809</v>
      </c>
      <c r="D500" s="606" t="s">
        <v>1593</v>
      </c>
    </row>
    <row r="501" spans="1:4" x14ac:dyDescent="0.25">
      <c r="A501" s="676">
        <v>500</v>
      </c>
      <c r="B501" s="601" t="s">
        <v>810</v>
      </c>
      <c r="D501" s="606" t="s">
        <v>1594</v>
      </c>
    </row>
    <row r="502" spans="1:4" x14ac:dyDescent="0.25">
      <c r="A502" s="676">
        <v>501</v>
      </c>
      <c r="B502" s="601" t="s">
        <v>811</v>
      </c>
      <c r="D502" s="606" t="s">
        <v>1595</v>
      </c>
    </row>
    <row r="503" spans="1:4" x14ac:dyDescent="0.25">
      <c r="A503" s="676">
        <v>502</v>
      </c>
      <c r="B503" s="601" t="s">
        <v>812</v>
      </c>
      <c r="D503" s="606" t="s">
        <v>1596</v>
      </c>
    </row>
    <row r="504" spans="1:4" x14ac:dyDescent="0.25">
      <c r="A504" s="676">
        <v>503</v>
      </c>
      <c r="B504" s="658" t="s">
        <v>835</v>
      </c>
      <c r="D504" s="606" t="s">
        <v>1648</v>
      </c>
    </row>
    <row r="505" spans="1:4" ht="30" x14ac:dyDescent="0.25">
      <c r="A505" s="676">
        <v>504</v>
      </c>
      <c r="B505" s="657" t="s">
        <v>814</v>
      </c>
      <c r="D505" s="606" t="s">
        <v>1597</v>
      </c>
    </row>
    <row r="506" spans="1:4" ht="22.5" x14ac:dyDescent="0.25">
      <c r="A506" s="676">
        <v>505</v>
      </c>
      <c r="B506" s="588" t="s">
        <v>754</v>
      </c>
      <c r="D506" s="606" t="s">
        <v>1600</v>
      </c>
    </row>
    <row r="507" spans="1:4" x14ac:dyDescent="0.25">
      <c r="A507" s="676">
        <v>506</v>
      </c>
      <c r="B507" s="583" t="s">
        <v>753</v>
      </c>
      <c r="D507" s="606" t="s">
        <v>1629</v>
      </c>
    </row>
    <row r="508" spans="1:4" ht="30" x14ac:dyDescent="0.25">
      <c r="A508" s="676">
        <v>507</v>
      </c>
      <c r="B508" s="657" t="s">
        <v>816</v>
      </c>
      <c r="D508" s="606" t="s">
        <v>1598</v>
      </c>
    </row>
    <row r="509" spans="1:4" ht="30" x14ac:dyDescent="0.25">
      <c r="A509" s="676">
        <v>508</v>
      </c>
      <c r="B509" s="657" t="s">
        <v>819</v>
      </c>
      <c r="D509" s="606" t="s">
        <v>1601</v>
      </c>
    </row>
    <row r="510" spans="1:4" x14ac:dyDescent="0.25">
      <c r="A510" s="676">
        <v>509</v>
      </c>
      <c r="B510" s="658" t="s">
        <v>820</v>
      </c>
      <c r="D510" s="606" t="s">
        <v>1602</v>
      </c>
    </row>
    <row r="511" spans="1:4" x14ac:dyDescent="0.25">
      <c r="A511" s="676">
        <v>510</v>
      </c>
      <c r="B511" s="583" t="s">
        <v>1040</v>
      </c>
      <c r="D511" s="606" t="s">
        <v>1603</v>
      </c>
    </row>
    <row r="512" spans="1:4" ht="30" x14ac:dyDescent="0.25">
      <c r="A512" s="676">
        <v>511</v>
      </c>
      <c r="B512" s="657" t="s">
        <v>821</v>
      </c>
      <c r="D512" s="606" t="s">
        <v>1605</v>
      </c>
    </row>
    <row r="513" spans="1:4" ht="22.5" x14ac:dyDescent="0.25">
      <c r="A513" s="676">
        <v>512</v>
      </c>
      <c r="B513" s="660" t="s">
        <v>731</v>
      </c>
      <c r="D513" s="606" t="s">
        <v>1607</v>
      </c>
    </row>
    <row r="514" spans="1:4" x14ac:dyDescent="0.25">
      <c r="A514" s="676">
        <v>513</v>
      </c>
      <c r="B514" s="601" t="s">
        <v>822</v>
      </c>
      <c r="D514" s="606" t="s">
        <v>1614</v>
      </c>
    </row>
    <row r="515" spans="1:4" ht="30" x14ac:dyDescent="0.25">
      <c r="A515" s="676">
        <v>514</v>
      </c>
      <c r="B515" s="657" t="s">
        <v>823</v>
      </c>
      <c r="D515" s="606" t="s">
        <v>1622</v>
      </c>
    </row>
    <row r="516" spans="1:4" x14ac:dyDescent="0.25">
      <c r="A516" s="676">
        <v>515</v>
      </c>
      <c r="B516" s="658" t="s">
        <v>824</v>
      </c>
      <c r="D516" s="606" t="s">
        <v>1626</v>
      </c>
    </row>
    <row r="517" spans="1:4" ht="22.5" x14ac:dyDescent="0.25">
      <c r="A517" s="676">
        <v>516</v>
      </c>
      <c r="B517" s="588" t="s">
        <v>825</v>
      </c>
      <c r="D517" s="606" t="s">
        <v>1627</v>
      </c>
    </row>
    <row r="518" spans="1:4" x14ac:dyDescent="0.25">
      <c r="A518" s="676">
        <v>517</v>
      </c>
      <c r="B518" s="583" t="s">
        <v>1042</v>
      </c>
      <c r="D518" s="606" t="s">
        <v>1623</v>
      </c>
    </row>
    <row r="519" spans="1:4" x14ac:dyDescent="0.25">
      <c r="A519" s="676">
        <v>518</v>
      </c>
      <c r="B519" s="583" t="s">
        <v>1041</v>
      </c>
      <c r="D519" s="606" t="s">
        <v>1624</v>
      </c>
    </row>
    <row r="520" spans="1:4" ht="30" x14ac:dyDescent="0.25">
      <c r="A520" s="676">
        <v>519</v>
      </c>
      <c r="B520" s="657" t="s">
        <v>826</v>
      </c>
      <c r="D520" s="606" t="s">
        <v>1625</v>
      </c>
    </row>
    <row r="521" spans="1:4" x14ac:dyDescent="0.25">
      <c r="A521" s="676">
        <v>520</v>
      </c>
      <c r="B521" s="583" t="s">
        <v>1043</v>
      </c>
      <c r="D521" s="606" t="s">
        <v>1628</v>
      </c>
    </row>
    <row r="522" spans="1:4" ht="30" x14ac:dyDescent="0.25">
      <c r="A522" s="676">
        <v>521</v>
      </c>
      <c r="B522" s="657" t="s">
        <v>832</v>
      </c>
      <c r="D522" s="606" t="s">
        <v>1631</v>
      </c>
    </row>
    <row r="523" spans="1:4" x14ac:dyDescent="0.25">
      <c r="A523" s="676">
        <v>522</v>
      </c>
      <c r="B523" s="658" t="s">
        <v>833</v>
      </c>
      <c r="D523" s="606" t="s">
        <v>1632</v>
      </c>
    </row>
    <row r="524" spans="1:4" x14ac:dyDescent="0.25">
      <c r="A524" s="676">
        <v>523</v>
      </c>
      <c r="B524" s="601" t="s">
        <v>827</v>
      </c>
      <c r="D524" s="606" t="s">
        <v>1634</v>
      </c>
    </row>
    <row r="525" spans="1:4" x14ac:dyDescent="0.25">
      <c r="A525" s="676">
        <v>524</v>
      </c>
      <c r="B525" s="601" t="s">
        <v>828</v>
      </c>
      <c r="D525" s="606" t="s">
        <v>1635</v>
      </c>
    </row>
    <row r="526" spans="1:4" x14ac:dyDescent="0.25">
      <c r="A526" s="676">
        <v>525</v>
      </c>
      <c r="B526" s="601" t="s">
        <v>829</v>
      </c>
      <c r="D526" s="606" t="s">
        <v>1636</v>
      </c>
    </row>
    <row r="527" spans="1:4" x14ac:dyDescent="0.25">
      <c r="A527" s="676">
        <v>526</v>
      </c>
      <c r="B527" s="601" t="s">
        <v>830</v>
      </c>
      <c r="D527" s="606" t="s">
        <v>1637</v>
      </c>
    </row>
    <row r="528" spans="1:4" ht="30" x14ac:dyDescent="0.25">
      <c r="A528" s="676">
        <v>527</v>
      </c>
      <c r="B528" s="657" t="s">
        <v>737</v>
      </c>
      <c r="D528" s="606" t="s">
        <v>1639</v>
      </c>
    </row>
    <row r="529" spans="1:4" x14ac:dyDescent="0.25">
      <c r="A529" s="676">
        <v>528</v>
      </c>
      <c r="B529" s="658" t="s">
        <v>831</v>
      </c>
      <c r="D529" s="606" t="s">
        <v>1642</v>
      </c>
    </row>
    <row r="530" spans="1:4" ht="15.75" thickBot="1" x14ac:dyDescent="0.3">
      <c r="A530" s="676">
        <v>529</v>
      </c>
      <c r="B530" s="583" t="s">
        <v>834</v>
      </c>
      <c r="D530" s="606" t="s">
        <v>1647</v>
      </c>
    </row>
    <row r="531" spans="1:4" ht="25.5" x14ac:dyDescent="0.25">
      <c r="A531" s="676">
        <v>530</v>
      </c>
      <c r="B531" s="662" t="s">
        <v>1108</v>
      </c>
      <c r="D531" s="606" t="s">
        <v>1654</v>
      </c>
    </row>
    <row r="532" spans="1:4" ht="18" x14ac:dyDescent="0.25">
      <c r="A532" s="676">
        <v>531</v>
      </c>
      <c r="B532" s="663" t="s">
        <v>1109</v>
      </c>
      <c r="D532" s="606" t="s">
        <v>1655</v>
      </c>
    </row>
    <row r="533" spans="1:4" ht="16.5" thickBot="1" x14ac:dyDescent="0.3">
      <c r="A533" s="676">
        <v>532</v>
      </c>
      <c r="B533" s="351" t="s">
        <v>1110</v>
      </c>
      <c r="D533" s="606" t="s">
        <v>1656</v>
      </c>
    </row>
    <row r="534" spans="1:4" ht="25.5" x14ac:dyDescent="0.25">
      <c r="A534" s="676">
        <v>533</v>
      </c>
      <c r="B534" s="662" t="s">
        <v>1098</v>
      </c>
      <c r="D534" s="606" t="s">
        <v>1657</v>
      </c>
    </row>
    <row r="535" spans="1:4" ht="36" x14ac:dyDescent="0.25">
      <c r="A535" s="676">
        <v>534</v>
      </c>
      <c r="B535" s="623" t="s">
        <v>1099</v>
      </c>
      <c r="D535" s="606" t="s">
        <v>1661</v>
      </c>
    </row>
    <row r="536" spans="1:4" ht="15.75" x14ac:dyDescent="0.25">
      <c r="A536" s="676">
        <v>535</v>
      </c>
      <c r="B536" s="664" t="s">
        <v>1097</v>
      </c>
      <c r="D536" s="606" t="s">
        <v>1662</v>
      </c>
    </row>
    <row r="537" spans="1:4" ht="30" x14ac:dyDescent="0.25">
      <c r="A537" s="676">
        <v>536</v>
      </c>
      <c r="B537" s="665" t="s">
        <v>1100</v>
      </c>
      <c r="D537" s="606" t="s">
        <v>1663</v>
      </c>
    </row>
    <row r="538" spans="1:4" ht="22.5" x14ac:dyDescent="0.25">
      <c r="A538" s="676">
        <v>537</v>
      </c>
      <c r="B538" s="637" t="s">
        <v>1101</v>
      </c>
      <c r="D538" s="606" t="s">
        <v>1664</v>
      </c>
    </row>
    <row r="539" spans="1:4" x14ac:dyDescent="0.25">
      <c r="A539" s="676">
        <v>538</v>
      </c>
      <c r="B539" s="543" t="s">
        <v>1102</v>
      </c>
      <c r="D539" s="606" t="s">
        <v>1665</v>
      </c>
    </row>
    <row r="540" spans="1:4" x14ac:dyDescent="0.25">
      <c r="A540" s="676">
        <v>539</v>
      </c>
      <c r="B540" s="543" t="s">
        <v>1103</v>
      </c>
      <c r="D540" s="606" t="s">
        <v>1666</v>
      </c>
    </row>
    <row r="541" spans="1:4" ht="15.75" x14ac:dyDescent="0.25">
      <c r="A541" s="676">
        <v>540</v>
      </c>
      <c r="B541" s="664" t="s">
        <v>1104</v>
      </c>
      <c r="D541" s="606" t="s">
        <v>1667</v>
      </c>
    </row>
    <row r="542" spans="1:4" ht="45" x14ac:dyDescent="0.25">
      <c r="A542" s="676">
        <v>541</v>
      </c>
      <c r="B542" s="602" t="s">
        <v>1105</v>
      </c>
      <c r="D542" s="606" t="s">
        <v>1668</v>
      </c>
    </row>
    <row r="543" spans="1:4" x14ac:dyDescent="0.2">
      <c r="A543" s="676">
        <v>542</v>
      </c>
      <c r="B543" s="666" t="s">
        <v>0</v>
      </c>
      <c r="D543" s="606" t="s">
        <v>1669</v>
      </c>
    </row>
    <row r="544" spans="1:4" x14ac:dyDescent="0.2">
      <c r="A544" s="676">
        <v>543</v>
      </c>
      <c r="B544" s="666" t="s">
        <v>1</v>
      </c>
      <c r="D544" s="606" t="s">
        <v>1670</v>
      </c>
    </row>
    <row r="545" spans="1:4" x14ac:dyDescent="0.2">
      <c r="A545" s="676">
        <v>544</v>
      </c>
      <c r="B545" s="666" t="s">
        <v>2</v>
      </c>
      <c r="D545" s="606" t="s">
        <v>1671</v>
      </c>
    </row>
    <row r="546" spans="1:4" x14ac:dyDescent="0.2">
      <c r="A546" s="676">
        <v>545</v>
      </c>
      <c r="B546" s="667" t="s">
        <v>236</v>
      </c>
      <c r="D546" s="606" t="s">
        <v>1672</v>
      </c>
    </row>
    <row r="547" spans="1:4" x14ac:dyDescent="0.2">
      <c r="A547" s="676">
        <v>546</v>
      </c>
      <c r="B547" s="667" t="s">
        <v>894</v>
      </c>
      <c r="D547" s="606" t="s">
        <v>1673</v>
      </c>
    </row>
    <row r="548" spans="1:4" x14ac:dyDescent="0.2">
      <c r="A548" s="676">
        <v>547</v>
      </c>
      <c r="B548" s="667" t="s">
        <v>895</v>
      </c>
      <c r="D548" s="606" t="s">
        <v>1674</v>
      </c>
    </row>
    <row r="549" spans="1:4" x14ac:dyDescent="0.2">
      <c r="A549" s="676">
        <v>548</v>
      </c>
      <c r="B549" s="667" t="s">
        <v>316</v>
      </c>
      <c r="D549" s="606" t="s">
        <v>1675</v>
      </c>
    </row>
    <row r="550" spans="1:4" x14ac:dyDescent="0.2">
      <c r="A550" s="676">
        <v>549</v>
      </c>
      <c r="B550" s="667" t="s">
        <v>318</v>
      </c>
      <c r="D550" s="606" t="s">
        <v>1676</v>
      </c>
    </row>
    <row r="551" spans="1:4" x14ac:dyDescent="0.2">
      <c r="A551" s="676">
        <v>550</v>
      </c>
      <c r="B551" s="667" t="s">
        <v>317</v>
      </c>
      <c r="D551" s="606" t="s">
        <v>1677</v>
      </c>
    </row>
    <row r="552" spans="1:4" x14ac:dyDescent="0.2">
      <c r="A552" s="676">
        <v>551</v>
      </c>
      <c r="B552" s="667" t="s">
        <v>896</v>
      </c>
      <c r="D552" s="606" t="s">
        <v>1678</v>
      </c>
    </row>
    <row r="553" spans="1:4" x14ac:dyDescent="0.2">
      <c r="A553" s="676">
        <v>552</v>
      </c>
      <c r="B553" s="667" t="s">
        <v>1074</v>
      </c>
      <c r="D553" s="606" t="s">
        <v>1679</v>
      </c>
    </row>
    <row r="554" spans="1:4" x14ac:dyDescent="0.2">
      <c r="A554" s="676">
        <v>553</v>
      </c>
      <c r="B554" s="667" t="s">
        <v>161</v>
      </c>
      <c r="D554" s="606" t="s">
        <v>1911</v>
      </c>
    </row>
    <row r="555" spans="1:4" x14ac:dyDescent="0.2">
      <c r="A555" s="676">
        <v>554</v>
      </c>
      <c r="B555" s="667" t="s">
        <v>162</v>
      </c>
      <c r="D555" s="606" t="s">
        <v>1912</v>
      </c>
    </row>
    <row r="556" spans="1:4" x14ac:dyDescent="0.2">
      <c r="A556" s="676">
        <v>555</v>
      </c>
      <c r="B556" s="667" t="s">
        <v>163</v>
      </c>
      <c r="D556" s="606" t="s">
        <v>1913</v>
      </c>
    </row>
    <row r="557" spans="1:4" x14ac:dyDescent="0.2">
      <c r="A557" s="676">
        <v>556</v>
      </c>
      <c r="B557" s="667" t="s">
        <v>164</v>
      </c>
      <c r="D557" s="606" t="s">
        <v>1915</v>
      </c>
    </row>
    <row r="558" spans="1:4" x14ac:dyDescent="0.2">
      <c r="A558" s="676">
        <v>557</v>
      </c>
      <c r="B558" s="668" t="s">
        <v>497</v>
      </c>
      <c r="D558" s="606" t="s">
        <v>1914</v>
      </c>
    </row>
    <row r="559" spans="1:4" x14ac:dyDescent="0.2">
      <c r="A559" s="676">
        <v>558</v>
      </c>
      <c r="B559" s="667" t="s">
        <v>165</v>
      </c>
      <c r="D559" s="606" t="s">
        <v>1916</v>
      </c>
    </row>
    <row r="560" spans="1:4" x14ac:dyDescent="0.2">
      <c r="A560" s="676">
        <v>559</v>
      </c>
      <c r="B560" s="667" t="s">
        <v>166</v>
      </c>
      <c r="D560" s="606" t="s">
        <v>1917</v>
      </c>
    </row>
    <row r="561" spans="1:4" x14ac:dyDescent="0.2">
      <c r="A561" s="676">
        <v>560</v>
      </c>
      <c r="B561" s="667" t="s">
        <v>167</v>
      </c>
      <c r="D561" s="606" t="s">
        <v>1918</v>
      </c>
    </row>
    <row r="562" spans="1:4" x14ac:dyDescent="0.2">
      <c r="A562" s="676">
        <v>561</v>
      </c>
      <c r="B562" s="667" t="s">
        <v>168</v>
      </c>
      <c r="D562" s="606" t="s">
        <v>1919</v>
      </c>
    </row>
    <row r="563" spans="1:4" x14ac:dyDescent="0.2">
      <c r="A563" s="676">
        <v>562</v>
      </c>
      <c r="B563" s="667" t="s">
        <v>169</v>
      </c>
      <c r="D563" s="606" t="s">
        <v>1920</v>
      </c>
    </row>
    <row r="564" spans="1:4" x14ac:dyDescent="0.2">
      <c r="A564" s="676">
        <v>563</v>
      </c>
      <c r="B564" s="667" t="s">
        <v>170</v>
      </c>
      <c r="D564" s="606" t="s">
        <v>1921</v>
      </c>
    </row>
    <row r="565" spans="1:4" x14ac:dyDescent="0.2">
      <c r="A565" s="676">
        <v>564</v>
      </c>
      <c r="B565" s="667" t="s">
        <v>171</v>
      </c>
      <c r="D565" s="606" t="s">
        <v>1922</v>
      </c>
    </row>
    <row r="566" spans="1:4" x14ac:dyDescent="0.2">
      <c r="A566" s="676">
        <v>565</v>
      </c>
      <c r="B566" s="667" t="s">
        <v>172</v>
      </c>
      <c r="D566" s="606" t="s">
        <v>1923</v>
      </c>
    </row>
    <row r="567" spans="1:4" x14ac:dyDescent="0.2">
      <c r="A567" s="676">
        <v>566</v>
      </c>
      <c r="B567" s="667" t="s">
        <v>173</v>
      </c>
      <c r="D567" s="606" t="s">
        <v>1924</v>
      </c>
    </row>
    <row r="568" spans="1:4" x14ac:dyDescent="0.2">
      <c r="A568" s="676">
        <v>567</v>
      </c>
      <c r="B568" s="667" t="s">
        <v>174</v>
      </c>
      <c r="D568" s="606" t="s">
        <v>1925</v>
      </c>
    </row>
    <row r="569" spans="1:4" x14ac:dyDescent="0.2">
      <c r="A569" s="676">
        <v>568</v>
      </c>
      <c r="B569" s="667" t="s">
        <v>175</v>
      </c>
      <c r="D569" s="606" t="s">
        <v>1926</v>
      </c>
    </row>
    <row r="570" spans="1:4" x14ac:dyDescent="0.2">
      <c r="A570" s="676">
        <v>569</v>
      </c>
      <c r="B570" s="667" t="s">
        <v>176</v>
      </c>
      <c r="D570" s="606" t="s">
        <v>1927</v>
      </c>
    </row>
    <row r="571" spans="1:4" x14ac:dyDescent="0.2">
      <c r="A571" s="676">
        <v>570</v>
      </c>
      <c r="B571" s="667" t="s">
        <v>177</v>
      </c>
      <c r="D571" s="606" t="s">
        <v>1928</v>
      </c>
    </row>
    <row r="572" spans="1:4" x14ac:dyDescent="0.2">
      <c r="A572" s="676">
        <v>571</v>
      </c>
      <c r="B572" s="667" t="s">
        <v>178</v>
      </c>
      <c r="D572" s="606" t="s">
        <v>1929</v>
      </c>
    </row>
    <row r="573" spans="1:4" x14ac:dyDescent="0.2">
      <c r="A573" s="676">
        <v>572</v>
      </c>
      <c r="B573" s="667" t="s">
        <v>179</v>
      </c>
      <c r="D573" s="606" t="s">
        <v>1930</v>
      </c>
    </row>
    <row r="574" spans="1:4" x14ac:dyDescent="0.2">
      <c r="A574" s="676">
        <v>573</v>
      </c>
      <c r="B574" s="667" t="s">
        <v>180</v>
      </c>
      <c r="D574" s="606" t="s">
        <v>1931</v>
      </c>
    </row>
    <row r="575" spans="1:4" x14ac:dyDescent="0.2">
      <c r="A575" s="676">
        <v>574</v>
      </c>
      <c r="B575" s="667" t="s">
        <v>181</v>
      </c>
      <c r="D575" s="606" t="s">
        <v>1932</v>
      </c>
    </row>
    <row r="576" spans="1:4" x14ac:dyDescent="0.2">
      <c r="A576" s="676">
        <v>575</v>
      </c>
      <c r="B576" s="667" t="s">
        <v>182</v>
      </c>
      <c r="D576" s="606" t="s">
        <v>1933</v>
      </c>
    </row>
    <row r="577" spans="1:4" x14ac:dyDescent="0.2">
      <c r="A577" s="676">
        <v>576</v>
      </c>
      <c r="B577" s="667" t="s">
        <v>183</v>
      </c>
      <c r="D577" s="606" t="s">
        <v>1934</v>
      </c>
    </row>
    <row r="578" spans="1:4" x14ac:dyDescent="0.2">
      <c r="A578" s="676">
        <v>577</v>
      </c>
      <c r="B578" s="667" t="s">
        <v>184</v>
      </c>
      <c r="D578" s="606" t="s">
        <v>1935</v>
      </c>
    </row>
    <row r="579" spans="1:4" x14ac:dyDescent="0.2">
      <c r="A579" s="676">
        <v>578</v>
      </c>
      <c r="B579" s="667" t="s">
        <v>185</v>
      </c>
      <c r="D579" s="606" t="s">
        <v>1936</v>
      </c>
    </row>
    <row r="580" spans="1:4" x14ac:dyDescent="0.2">
      <c r="A580" s="676">
        <v>579</v>
      </c>
      <c r="B580" s="667" t="s">
        <v>186</v>
      </c>
      <c r="D580" s="606" t="s">
        <v>1937</v>
      </c>
    </row>
    <row r="581" spans="1:4" x14ac:dyDescent="0.2">
      <c r="A581" s="676">
        <v>580</v>
      </c>
      <c r="B581" s="667" t="s">
        <v>187</v>
      </c>
      <c r="D581" s="606" t="s">
        <v>1938</v>
      </c>
    </row>
    <row r="582" spans="1:4" x14ac:dyDescent="0.2">
      <c r="A582" s="676">
        <v>581</v>
      </c>
      <c r="B582" s="667" t="s">
        <v>188</v>
      </c>
      <c r="D582" s="606" t="s">
        <v>1939</v>
      </c>
    </row>
    <row r="583" spans="1:4" x14ac:dyDescent="0.2">
      <c r="A583" s="676">
        <v>582</v>
      </c>
      <c r="B583" s="667" t="s">
        <v>189</v>
      </c>
      <c r="D583" s="606" t="s">
        <v>1940</v>
      </c>
    </row>
    <row r="584" spans="1:4" x14ac:dyDescent="0.2">
      <c r="A584" s="676">
        <v>583</v>
      </c>
      <c r="B584" s="667" t="s">
        <v>190</v>
      </c>
      <c r="D584" s="606" t="s">
        <v>1941</v>
      </c>
    </row>
    <row r="585" spans="1:4" x14ac:dyDescent="0.2">
      <c r="A585" s="676">
        <v>584</v>
      </c>
      <c r="B585" s="670" t="s">
        <v>254</v>
      </c>
      <c r="D585" s="606" t="s">
        <v>1680</v>
      </c>
    </row>
    <row r="586" spans="1:4" x14ac:dyDescent="0.2">
      <c r="A586" s="676">
        <v>585</v>
      </c>
      <c r="B586" s="670" t="s">
        <v>256</v>
      </c>
      <c r="D586" s="606" t="s">
        <v>1681</v>
      </c>
    </row>
    <row r="587" spans="1:4" x14ac:dyDescent="0.2">
      <c r="A587" s="676">
        <v>586</v>
      </c>
      <c r="B587" s="670" t="s">
        <v>258</v>
      </c>
      <c r="D587" s="606" t="s">
        <v>1682</v>
      </c>
    </row>
    <row r="588" spans="1:4" x14ac:dyDescent="0.2">
      <c r="A588" s="676">
        <v>587</v>
      </c>
      <c r="B588" s="670" t="s">
        <v>260</v>
      </c>
      <c r="D588" s="606" t="s">
        <v>1683</v>
      </c>
    </row>
    <row r="589" spans="1:4" x14ac:dyDescent="0.2">
      <c r="A589" s="676">
        <v>588</v>
      </c>
      <c r="B589" s="670" t="s">
        <v>262</v>
      </c>
      <c r="D589" s="606" t="s">
        <v>1684</v>
      </c>
    </row>
    <row r="590" spans="1:4" x14ac:dyDescent="0.2">
      <c r="A590" s="676">
        <v>589</v>
      </c>
      <c r="B590" s="670" t="s">
        <v>264</v>
      </c>
      <c r="D590" s="606" t="s">
        <v>1685</v>
      </c>
    </row>
    <row r="591" spans="1:4" x14ac:dyDescent="0.2">
      <c r="A591" s="676">
        <v>590</v>
      </c>
      <c r="B591" s="670" t="s">
        <v>21</v>
      </c>
      <c r="D591" s="606" t="s">
        <v>1854</v>
      </c>
    </row>
    <row r="592" spans="1:4" x14ac:dyDescent="0.2">
      <c r="A592" s="676">
        <v>591</v>
      </c>
      <c r="B592" s="670" t="s">
        <v>277</v>
      </c>
      <c r="D592" s="606" t="s">
        <v>1686</v>
      </c>
    </row>
    <row r="593" spans="1:4" x14ac:dyDescent="0.2">
      <c r="A593" s="676">
        <v>592</v>
      </c>
      <c r="B593" s="670" t="s">
        <v>281</v>
      </c>
      <c r="D593" s="606" t="s">
        <v>1687</v>
      </c>
    </row>
    <row r="594" spans="1:4" x14ac:dyDescent="0.2">
      <c r="A594" s="676">
        <v>593</v>
      </c>
      <c r="B594" s="670" t="s">
        <v>285</v>
      </c>
      <c r="D594" s="606" t="s">
        <v>1688</v>
      </c>
    </row>
    <row r="595" spans="1:4" x14ac:dyDescent="0.2">
      <c r="A595" s="676">
        <v>594</v>
      </c>
      <c r="B595" s="670" t="s">
        <v>319</v>
      </c>
      <c r="D595" s="606" t="s">
        <v>1689</v>
      </c>
    </row>
    <row r="596" spans="1:4" x14ac:dyDescent="0.2">
      <c r="A596" s="676">
        <v>595</v>
      </c>
      <c r="B596" s="667" t="s">
        <v>320</v>
      </c>
      <c r="D596" s="606" t="s">
        <v>1690</v>
      </c>
    </row>
    <row r="597" spans="1:4" x14ac:dyDescent="0.2">
      <c r="A597" s="676">
        <v>596</v>
      </c>
      <c r="B597" s="670" t="s">
        <v>325</v>
      </c>
      <c r="D597" s="606" t="s">
        <v>1716</v>
      </c>
    </row>
    <row r="598" spans="1:4" x14ac:dyDescent="0.2">
      <c r="A598" s="676">
        <v>597</v>
      </c>
      <c r="B598" s="667" t="s">
        <v>326</v>
      </c>
      <c r="D598" s="606" t="s">
        <v>1717</v>
      </c>
    </row>
    <row r="599" spans="1:4" x14ac:dyDescent="0.2">
      <c r="A599" s="676">
        <v>598</v>
      </c>
      <c r="B599" s="667" t="s">
        <v>329</v>
      </c>
      <c r="D599" s="606" t="s">
        <v>1713</v>
      </c>
    </row>
    <row r="600" spans="1:4" x14ac:dyDescent="0.2">
      <c r="A600" s="676">
        <v>599</v>
      </c>
      <c r="B600" s="667" t="s">
        <v>330</v>
      </c>
      <c r="D600" s="606" t="s">
        <v>1692</v>
      </c>
    </row>
    <row r="601" spans="1:4" x14ac:dyDescent="0.2">
      <c r="A601" s="676">
        <v>600</v>
      </c>
      <c r="B601" s="667" t="s">
        <v>331</v>
      </c>
      <c r="D601" s="606" t="s">
        <v>1693</v>
      </c>
    </row>
    <row r="602" spans="1:4" x14ac:dyDescent="0.2">
      <c r="A602" s="676">
        <v>601</v>
      </c>
      <c r="B602" s="667" t="s">
        <v>374</v>
      </c>
      <c r="D602" s="606" t="s">
        <v>1694</v>
      </c>
    </row>
    <row r="603" spans="1:4" x14ac:dyDescent="0.2">
      <c r="A603" s="676">
        <v>602</v>
      </c>
      <c r="B603" s="670" t="s">
        <v>445</v>
      </c>
      <c r="D603" s="606" t="s">
        <v>1695</v>
      </c>
    </row>
    <row r="604" spans="1:4" x14ac:dyDescent="0.2">
      <c r="A604" s="676">
        <v>603</v>
      </c>
      <c r="B604" s="670" t="s">
        <v>442</v>
      </c>
      <c r="D604" s="606" t="s">
        <v>1696</v>
      </c>
    </row>
    <row r="605" spans="1:4" x14ac:dyDescent="0.2">
      <c r="A605" s="676">
        <v>604</v>
      </c>
      <c r="B605" s="667" t="s">
        <v>443</v>
      </c>
      <c r="D605" s="606" t="s">
        <v>1697</v>
      </c>
    </row>
    <row r="606" spans="1:4" x14ac:dyDescent="0.25">
      <c r="A606" s="676">
        <v>605</v>
      </c>
      <c r="B606" s="669" t="s">
        <v>473</v>
      </c>
      <c r="D606" s="606" t="s">
        <v>1698</v>
      </c>
    </row>
    <row r="607" spans="1:4" x14ac:dyDescent="0.25">
      <c r="A607" s="676">
        <v>606</v>
      </c>
      <c r="B607" s="669" t="s">
        <v>1107</v>
      </c>
      <c r="D607" s="606" t="s">
        <v>1699</v>
      </c>
    </row>
    <row r="608" spans="1:4" x14ac:dyDescent="0.2">
      <c r="A608" s="676">
        <v>607</v>
      </c>
      <c r="B608" s="667" t="s">
        <v>667</v>
      </c>
      <c r="D608" s="606" t="s">
        <v>1700</v>
      </c>
    </row>
    <row r="609" spans="1:4" x14ac:dyDescent="0.2">
      <c r="A609" s="676">
        <v>608</v>
      </c>
      <c r="B609" s="667" t="s">
        <v>668</v>
      </c>
      <c r="D609" s="606" t="s">
        <v>1701</v>
      </c>
    </row>
    <row r="610" spans="1:4" x14ac:dyDescent="0.25">
      <c r="A610" s="676">
        <v>609</v>
      </c>
      <c r="B610" s="669" t="s">
        <v>1079</v>
      </c>
      <c r="D610" s="606" t="s">
        <v>1702</v>
      </c>
    </row>
    <row r="611" spans="1:4" x14ac:dyDescent="0.2">
      <c r="A611" s="676">
        <v>610</v>
      </c>
      <c r="B611" s="667" t="s">
        <v>845</v>
      </c>
      <c r="D611" s="606" t="s">
        <v>1703</v>
      </c>
    </row>
    <row r="612" spans="1:4" x14ac:dyDescent="0.25">
      <c r="A612" s="676">
        <v>611</v>
      </c>
      <c r="B612" s="669" t="s">
        <v>983</v>
      </c>
      <c r="D612" s="606" t="s">
        <v>1704</v>
      </c>
    </row>
    <row r="613" spans="1:4" x14ac:dyDescent="0.25">
      <c r="A613" s="676">
        <v>612</v>
      </c>
      <c r="B613" s="669" t="s">
        <v>1007</v>
      </c>
      <c r="D613" s="606" t="s">
        <v>1705</v>
      </c>
    </row>
    <row r="614" spans="1:4" x14ac:dyDescent="0.2">
      <c r="A614" s="676">
        <v>613</v>
      </c>
      <c r="B614" s="670" t="s">
        <v>1063</v>
      </c>
      <c r="D614" s="606" t="s">
        <v>1706</v>
      </c>
    </row>
    <row r="615" spans="1:4" x14ac:dyDescent="0.2">
      <c r="A615" s="676">
        <v>614</v>
      </c>
      <c r="B615" s="671" t="s">
        <v>860</v>
      </c>
      <c r="D615" s="606" t="s">
        <v>1707</v>
      </c>
    </row>
    <row r="616" spans="1:4" x14ac:dyDescent="0.2">
      <c r="A616" s="676">
        <v>615</v>
      </c>
      <c r="B616" s="671" t="s">
        <v>861</v>
      </c>
      <c r="D616" s="606" t="s">
        <v>1708</v>
      </c>
    </row>
    <row r="617" spans="1:4" x14ac:dyDescent="0.2">
      <c r="A617" s="676">
        <v>616</v>
      </c>
      <c r="B617" s="671" t="s">
        <v>862</v>
      </c>
      <c r="D617" s="606" t="s">
        <v>1709</v>
      </c>
    </row>
    <row r="618" spans="1:4" x14ac:dyDescent="0.2">
      <c r="A618" s="676">
        <v>617</v>
      </c>
      <c r="B618" s="671" t="s">
        <v>863</v>
      </c>
      <c r="D618" s="606" t="s">
        <v>1710</v>
      </c>
    </row>
    <row r="619" spans="1:4" x14ac:dyDescent="0.2">
      <c r="A619" s="676">
        <v>618</v>
      </c>
      <c r="B619" s="672" t="s">
        <v>857</v>
      </c>
      <c r="D619" s="606" t="s">
        <v>1712</v>
      </c>
    </row>
    <row r="620" spans="1:4" x14ac:dyDescent="0.2">
      <c r="A620" s="676">
        <v>619</v>
      </c>
      <c r="B620" s="671" t="s">
        <v>864</v>
      </c>
      <c r="D620" s="606" t="s">
        <v>1714</v>
      </c>
    </row>
    <row r="621" spans="1:4" x14ac:dyDescent="0.2">
      <c r="A621" s="676">
        <v>620</v>
      </c>
      <c r="B621" s="673" t="s">
        <v>222</v>
      </c>
      <c r="D621" s="606" t="s">
        <v>1718</v>
      </c>
    </row>
    <row r="622" spans="1:4" x14ac:dyDescent="0.2">
      <c r="A622" s="676">
        <v>621</v>
      </c>
      <c r="B622" s="308" t="s">
        <v>4</v>
      </c>
      <c r="D622" s="606" t="s">
        <v>1766</v>
      </c>
    </row>
    <row r="623" spans="1:4" x14ac:dyDescent="0.2">
      <c r="A623" s="676">
        <v>622</v>
      </c>
      <c r="B623" s="308" t="s">
        <v>3</v>
      </c>
      <c r="D623" s="606" t="s">
        <v>1765</v>
      </c>
    </row>
    <row r="624" spans="1:4" x14ac:dyDescent="0.2">
      <c r="A624" s="676">
        <v>623</v>
      </c>
      <c r="B624" s="308" t="s">
        <v>223</v>
      </c>
      <c r="C624" s="677"/>
      <c r="D624" s="606" t="s">
        <v>1719</v>
      </c>
    </row>
    <row r="625" spans="1:6" x14ac:dyDescent="0.2">
      <c r="A625" s="676">
        <v>624</v>
      </c>
      <c r="B625" s="308" t="s">
        <v>14</v>
      </c>
      <c r="C625" s="677"/>
      <c r="D625" s="606" t="s">
        <v>1770</v>
      </c>
      <c r="F625" s="677"/>
    </row>
    <row r="626" spans="1:6" x14ac:dyDescent="0.2">
      <c r="A626" s="676">
        <v>625</v>
      </c>
      <c r="B626" s="308" t="s">
        <v>19</v>
      </c>
      <c r="C626" s="677"/>
      <c r="D626" s="606" t="s">
        <v>1772</v>
      </c>
      <c r="F626" s="677"/>
    </row>
    <row r="627" spans="1:6" x14ac:dyDescent="0.2">
      <c r="A627" s="676">
        <v>626</v>
      </c>
      <c r="B627" s="308" t="s">
        <v>22</v>
      </c>
      <c r="C627" s="677"/>
      <c r="D627" s="606" t="s">
        <v>1774</v>
      </c>
      <c r="F627" s="677"/>
    </row>
    <row r="628" spans="1:6" x14ac:dyDescent="0.2">
      <c r="A628" s="676">
        <v>627</v>
      </c>
      <c r="B628" s="308" t="s">
        <v>24</v>
      </c>
      <c r="C628" s="677"/>
      <c r="D628" s="606" t="s">
        <v>1778</v>
      </c>
      <c r="F628" s="677"/>
    </row>
    <row r="629" spans="1:6" x14ac:dyDescent="0.2">
      <c r="A629" s="676">
        <v>628</v>
      </c>
      <c r="B629" s="308" t="s">
        <v>1954</v>
      </c>
      <c r="C629" s="677"/>
      <c r="D629" s="606" t="s">
        <v>1780</v>
      </c>
      <c r="F629" s="677"/>
    </row>
    <row r="630" spans="1:6" x14ac:dyDescent="0.2">
      <c r="A630" s="676">
        <v>629</v>
      </c>
      <c r="B630" s="308" t="s">
        <v>29</v>
      </c>
      <c r="C630" s="677"/>
      <c r="D630" s="606" t="s">
        <v>1783</v>
      </c>
      <c r="F630" s="677"/>
    </row>
    <row r="631" spans="1:6" x14ac:dyDescent="0.2">
      <c r="A631" s="676">
        <v>630</v>
      </c>
      <c r="B631" s="308" t="s">
        <v>224</v>
      </c>
      <c r="C631" s="677"/>
      <c r="D631" s="606" t="s">
        <v>1720</v>
      </c>
      <c r="F631" s="677"/>
    </row>
    <row r="632" spans="1:6" x14ac:dyDescent="0.2">
      <c r="A632" s="676">
        <v>631</v>
      </c>
      <c r="B632" s="308" t="s">
        <v>225</v>
      </c>
      <c r="C632" s="677"/>
      <c r="D632" s="606" t="s">
        <v>1721</v>
      </c>
      <c r="F632" s="677"/>
    </row>
    <row r="633" spans="1:6" x14ac:dyDescent="0.2">
      <c r="A633" s="676">
        <v>632</v>
      </c>
      <c r="B633" s="308" t="s">
        <v>32</v>
      </c>
      <c r="C633" s="677"/>
      <c r="D633" s="606" t="s">
        <v>1786</v>
      </c>
      <c r="F633" s="677"/>
    </row>
    <row r="634" spans="1:6" x14ac:dyDescent="0.2">
      <c r="A634" s="676">
        <v>633</v>
      </c>
      <c r="B634" s="308" t="s">
        <v>35</v>
      </c>
      <c r="C634" s="677"/>
      <c r="D634" s="606" t="s">
        <v>1792</v>
      </c>
      <c r="F634" s="677"/>
    </row>
    <row r="635" spans="1:6" x14ac:dyDescent="0.2">
      <c r="A635" s="676">
        <v>634</v>
      </c>
      <c r="B635" s="308" t="s">
        <v>43</v>
      </c>
      <c r="C635" s="677"/>
      <c r="D635" s="606" t="s">
        <v>1797</v>
      </c>
      <c r="F635" s="677"/>
    </row>
    <row r="636" spans="1:6" x14ac:dyDescent="0.2">
      <c r="A636" s="676">
        <v>635</v>
      </c>
      <c r="B636" s="308" t="s">
        <v>48</v>
      </c>
      <c r="C636" s="677"/>
      <c r="D636" s="606" t="s">
        <v>1802</v>
      </c>
      <c r="F636" s="677"/>
    </row>
    <row r="637" spans="1:6" x14ac:dyDescent="0.2">
      <c r="A637" s="676">
        <v>636</v>
      </c>
      <c r="B637" s="308" t="s">
        <v>57</v>
      </c>
      <c r="C637" s="677"/>
      <c r="D637" s="606" t="s">
        <v>1804</v>
      </c>
      <c r="F637" s="677"/>
    </row>
    <row r="638" spans="1:6" x14ac:dyDescent="0.2">
      <c r="A638" s="676">
        <v>637</v>
      </c>
      <c r="B638" s="308" t="s">
        <v>60</v>
      </c>
      <c r="C638" s="677"/>
      <c r="D638" s="606" t="s">
        <v>1808</v>
      </c>
      <c r="F638" s="677"/>
    </row>
    <row r="639" spans="1:6" x14ac:dyDescent="0.2">
      <c r="A639" s="676">
        <v>638</v>
      </c>
      <c r="B639" s="308" t="s">
        <v>67</v>
      </c>
      <c r="C639" s="677"/>
      <c r="D639" s="606" t="s">
        <v>1814</v>
      </c>
      <c r="F639" s="677"/>
    </row>
    <row r="640" spans="1:6" x14ac:dyDescent="0.2">
      <c r="A640" s="676">
        <v>639</v>
      </c>
      <c r="B640" s="308" t="s">
        <v>78</v>
      </c>
      <c r="C640" s="677"/>
      <c r="D640" s="606" t="s">
        <v>1822</v>
      </c>
      <c r="F640" s="677"/>
    </row>
    <row r="641" spans="1:6" x14ac:dyDescent="0.2">
      <c r="A641" s="676">
        <v>640</v>
      </c>
      <c r="B641" s="308" t="s">
        <v>93</v>
      </c>
      <c r="C641" s="677"/>
      <c r="D641" s="606" t="s">
        <v>1824</v>
      </c>
      <c r="F641" s="677"/>
    </row>
    <row r="642" spans="1:6" x14ac:dyDescent="0.2">
      <c r="A642" s="676">
        <v>641</v>
      </c>
      <c r="B642" s="308" t="s">
        <v>96</v>
      </c>
      <c r="C642" s="677"/>
      <c r="D642" s="606" t="s">
        <v>1826</v>
      </c>
      <c r="F642" s="677"/>
    </row>
    <row r="643" spans="1:6" x14ac:dyDescent="0.2">
      <c r="A643" s="676">
        <v>642</v>
      </c>
      <c r="B643" s="308" t="s">
        <v>100</v>
      </c>
      <c r="C643" s="677"/>
      <c r="D643" s="606" t="s">
        <v>1829</v>
      </c>
      <c r="F643" s="677"/>
    </row>
    <row r="644" spans="1:6" x14ac:dyDescent="0.2">
      <c r="A644" s="676">
        <v>643</v>
      </c>
      <c r="B644" s="308" t="s">
        <v>226</v>
      </c>
      <c r="C644" s="677"/>
      <c r="D644" s="606" t="s">
        <v>1722</v>
      </c>
      <c r="F644" s="677"/>
    </row>
    <row r="645" spans="1:6" x14ac:dyDescent="0.2">
      <c r="A645" s="676">
        <v>644</v>
      </c>
      <c r="B645" s="308" t="s">
        <v>103</v>
      </c>
      <c r="C645" s="677"/>
      <c r="D645" s="606" t="s">
        <v>1831</v>
      </c>
      <c r="F645" s="677"/>
    </row>
    <row r="646" spans="1:6" x14ac:dyDescent="0.2">
      <c r="A646" s="676">
        <v>645</v>
      </c>
      <c r="B646" s="308" t="s">
        <v>106</v>
      </c>
      <c r="C646" s="677"/>
      <c r="D646" s="606" t="s">
        <v>1845</v>
      </c>
      <c r="F646" s="677"/>
    </row>
    <row r="647" spans="1:6" x14ac:dyDescent="0.2">
      <c r="A647" s="676">
        <v>646</v>
      </c>
      <c r="B647" s="308" t="s">
        <v>130</v>
      </c>
      <c r="C647" s="677"/>
      <c r="D647" s="606" t="s">
        <v>1849</v>
      </c>
      <c r="F647" s="677"/>
    </row>
    <row r="648" spans="1:6" x14ac:dyDescent="0.2">
      <c r="A648" s="676">
        <v>647</v>
      </c>
      <c r="B648" s="308" t="s">
        <v>139</v>
      </c>
      <c r="C648" s="677"/>
      <c r="D648" s="606" t="s">
        <v>1852</v>
      </c>
      <c r="F648" s="677"/>
    </row>
    <row r="649" spans="1:6" x14ac:dyDescent="0.2">
      <c r="A649" s="676">
        <v>648</v>
      </c>
      <c r="B649" s="308" t="s">
        <v>227</v>
      </c>
      <c r="C649" s="677"/>
      <c r="D649" s="606" t="s">
        <v>1723</v>
      </c>
      <c r="F649" s="677"/>
    </row>
    <row r="650" spans="1:6" x14ac:dyDescent="0.2">
      <c r="A650" s="676">
        <v>649</v>
      </c>
      <c r="B650" s="308" t="s">
        <v>228</v>
      </c>
      <c r="C650" s="677"/>
      <c r="D650" s="606" t="s">
        <v>1724</v>
      </c>
      <c r="F650" s="677"/>
    </row>
    <row r="651" spans="1:6" x14ac:dyDescent="0.2">
      <c r="A651" s="676">
        <v>650</v>
      </c>
      <c r="B651" s="308" t="s">
        <v>229</v>
      </c>
      <c r="C651" s="677"/>
      <c r="D651" s="606" t="s">
        <v>1725</v>
      </c>
      <c r="F651" s="677"/>
    </row>
    <row r="652" spans="1:6" x14ac:dyDescent="0.2">
      <c r="A652" s="676">
        <v>651</v>
      </c>
      <c r="B652" s="673" t="s">
        <v>368</v>
      </c>
      <c r="D652" s="606" t="s">
        <v>1726</v>
      </c>
    </row>
    <row r="653" spans="1:6" x14ac:dyDescent="0.2">
      <c r="A653" s="676">
        <v>652</v>
      </c>
      <c r="B653" s="308" t="s">
        <v>369</v>
      </c>
      <c r="D653" s="606" t="s">
        <v>1727</v>
      </c>
    </row>
    <row r="654" spans="1:6" x14ac:dyDescent="0.2">
      <c r="A654" s="676">
        <v>653</v>
      </c>
      <c r="B654" s="308" t="s">
        <v>332</v>
      </c>
      <c r="D654" s="606" t="s">
        <v>1728</v>
      </c>
    </row>
    <row r="655" spans="1:6" x14ac:dyDescent="0.2">
      <c r="A655" s="676">
        <v>654</v>
      </c>
      <c r="B655" s="308" t="s">
        <v>333</v>
      </c>
      <c r="D655" s="606" t="s">
        <v>1729</v>
      </c>
    </row>
    <row r="656" spans="1:6" x14ac:dyDescent="0.2">
      <c r="A656" s="676">
        <v>655</v>
      </c>
      <c r="B656" s="308" t="s">
        <v>334</v>
      </c>
      <c r="D656" s="606" t="s">
        <v>1730</v>
      </c>
    </row>
    <row r="657" spans="1:4" x14ac:dyDescent="0.2">
      <c r="A657" s="676">
        <v>656</v>
      </c>
      <c r="B657" s="308" t="s">
        <v>335</v>
      </c>
      <c r="D657" s="606" t="s">
        <v>1731</v>
      </c>
    </row>
    <row r="658" spans="1:4" x14ac:dyDescent="0.2">
      <c r="A658" s="676">
        <v>657</v>
      </c>
      <c r="B658" s="308" t="s">
        <v>336</v>
      </c>
      <c r="D658" s="606" t="s">
        <v>1732</v>
      </c>
    </row>
    <row r="659" spans="1:4" x14ac:dyDescent="0.2">
      <c r="A659" s="676">
        <v>658</v>
      </c>
      <c r="B659" s="308" t="s">
        <v>337</v>
      </c>
      <c r="D659" s="606" t="s">
        <v>1733</v>
      </c>
    </row>
    <row r="660" spans="1:4" x14ac:dyDescent="0.2">
      <c r="A660" s="676">
        <v>659</v>
      </c>
      <c r="B660" s="308" t="s">
        <v>338</v>
      </c>
      <c r="D660" s="606" t="s">
        <v>1734</v>
      </c>
    </row>
    <row r="661" spans="1:4" x14ac:dyDescent="0.2">
      <c r="A661" s="676">
        <v>660</v>
      </c>
      <c r="B661" s="308" t="s">
        <v>339</v>
      </c>
      <c r="D661" s="606" t="s">
        <v>1735</v>
      </c>
    </row>
    <row r="662" spans="1:4" x14ac:dyDescent="0.2">
      <c r="A662" s="676">
        <v>661</v>
      </c>
      <c r="B662" s="308" t="s">
        <v>340</v>
      </c>
      <c r="D662" s="606" t="s">
        <v>1736</v>
      </c>
    </row>
    <row r="663" spans="1:4" x14ac:dyDescent="0.2">
      <c r="A663" s="676">
        <v>662</v>
      </c>
      <c r="B663" s="308" t="s">
        <v>341</v>
      </c>
      <c r="D663" s="606" t="s">
        <v>1737</v>
      </c>
    </row>
    <row r="664" spans="1:4" x14ac:dyDescent="0.2">
      <c r="A664" s="676">
        <v>663</v>
      </c>
      <c r="B664" s="308" t="s">
        <v>342</v>
      </c>
      <c r="D664" s="606" t="s">
        <v>1738</v>
      </c>
    </row>
    <row r="665" spans="1:4" x14ac:dyDescent="0.2">
      <c r="A665" s="676">
        <v>664</v>
      </c>
      <c r="B665" s="308" t="s">
        <v>343</v>
      </c>
      <c r="D665" s="606" t="s">
        <v>1739</v>
      </c>
    </row>
    <row r="666" spans="1:4" x14ac:dyDescent="0.2">
      <c r="A666" s="676">
        <v>665</v>
      </c>
      <c r="B666" s="308" t="s">
        <v>344</v>
      </c>
      <c r="D666" s="606" t="s">
        <v>1740</v>
      </c>
    </row>
    <row r="667" spans="1:4" x14ac:dyDescent="0.2">
      <c r="A667" s="676">
        <v>666</v>
      </c>
      <c r="B667" s="308" t="s">
        <v>345</v>
      </c>
      <c r="D667" s="606" t="s">
        <v>1741</v>
      </c>
    </row>
    <row r="668" spans="1:4" x14ac:dyDescent="0.2">
      <c r="A668" s="676">
        <v>667</v>
      </c>
      <c r="B668" s="308" t="s">
        <v>346</v>
      </c>
      <c r="D668" s="606" t="s">
        <v>1742</v>
      </c>
    </row>
    <row r="669" spans="1:4" x14ac:dyDescent="0.2">
      <c r="A669" s="676">
        <v>668</v>
      </c>
      <c r="B669" s="308" t="s">
        <v>347</v>
      </c>
      <c r="D669" s="606" t="s">
        <v>1743</v>
      </c>
    </row>
    <row r="670" spans="1:4" x14ac:dyDescent="0.2">
      <c r="A670" s="676">
        <v>669</v>
      </c>
      <c r="B670" s="308" t="s">
        <v>348</v>
      </c>
      <c r="D670" s="606" t="s">
        <v>1744</v>
      </c>
    </row>
    <row r="671" spans="1:4" x14ac:dyDescent="0.2">
      <c r="A671" s="676">
        <v>670</v>
      </c>
      <c r="B671" s="308" t="s">
        <v>349</v>
      </c>
      <c r="D671" s="606" t="s">
        <v>1745</v>
      </c>
    </row>
    <row r="672" spans="1:4" x14ac:dyDescent="0.2">
      <c r="A672" s="676">
        <v>671</v>
      </c>
      <c r="B672" s="308" t="s">
        <v>350</v>
      </c>
      <c r="D672" s="606" t="s">
        <v>1746</v>
      </c>
    </row>
    <row r="673" spans="1:4" x14ac:dyDescent="0.2">
      <c r="A673" s="676">
        <v>672</v>
      </c>
      <c r="B673" s="308" t="s">
        <v>351</v>
      </c>
      <c r="D673" s="606" t="s">
        <v>1747</v>
      </c>
    </row>
    <row r="674" spans="1:4" x14ac:dyDescent="0.2">
      <c r="A674" s="676">
        <v>673</v>
      </c>
      <c r="B674" s="308" t="s">
        <v>352</v>
      </c>
      <c r="D674" s="606" t="s">
        <v>1748</v>
      </c>
    </row>
    <row r="675" spans="1:4" x14ac:dyDescent="0.2">
      <c r="A675" s="676">
        <v>674</v>
      </c>
      <c r="B675" s="308" t="s">
        <v>353</v>
      </c>
      <c r="D675" s="606" t="s">
        <v>1749</v>
      </c>
    </row>
    <row r="676" spans="1:4" x14ac:dyDescent="0.2">
      <c r="A676" s="676">
        <v>675</v>
      </c>
      <c r="B676" s="308" t="s">
        <v>354</v>
      </c>
      <c r="D676" s="606" t="s">
        <v>1750</v>
      </c>
    </row>
    <row r="677" spans="1:4" x14ac:dyDescent="0.2">
      <c r="A677" s="676">
        <v>676</v>
      </c>
      <c r="B677" s="308" t="s">
        <v>355</v>
      </c>
      <c r="D677" s="606" t="s">
        <v>1751</v>
      </c>
    </row>
    <row r="678" spans="1:4" x14ac:dyDescent="0.2">
      <c r="A678" s="676">
        <v>677</v>
      </c>
      <c r="B678" s="308" t="s">
        <v>356</v>
      </c>
      <c r="D678" s="606" t="s">
        <v>1752</v>
      </c>
    </row>
    <row r="679" spans="1:4" x14ac:dyDescent="0.2">
      <c r="A679" s="676">
        <v>678</v>
      </c>
      <c r="B679" s="308" t="s">
        <v>357</v>
      </c>
      <c r="D679" s="606" t="s">
        <v>1753</v>
      </c>
    </row>
    <row r="680" spans="1:4" x14ac:dyDescent="0.2">
      <c r="A680" s="676">
        <v>679</v>
      </c>
      <c r="B680" s="308" t="s">
        <v>358</v>
      </c>
      <c r="D680" s="606" t="s">
        <v>1754</v>
      </c>
    </row>
    <row r="681" spans="1:4" x14ac:dyDescent="0.2">
      <c r="A681" s="676">
        <v>680</v>
      </c>
      <c r="B681" s="308" t="s">
        <v>359</v>
      </c>
      <c r="D681" s="606" t="s">
        <v>1755</v>
      </c>
    </row>
    <row r="682" spans="1:4" x14ac:dyDescent="0.2">
      <c r="A682" s="676">
        <v>681</v>
      </c>
      <c r="B682" s="308" t="s">
        <v>360</v>
      </c>
      <c r="D682" s="606" t="s">
        <v>1756</v>
      </c>
    </row>
    <row r="683" spans="1:4" x14ac:dyDescent="0.2">
      <c r="A683" s="676">
        <v>682</v>
      </c>
      <c r="B683" s="308" t="s">
        <v>361</v>
      </c>
      <c r="D683" s="606" t="s">
        <v>1757</v>
      </c>
    </row>
    <row r="684" spans="1:4" x14ac:dyDescent="0.2">
      <c r="A684" s="676">
        <v>683</v>
      </c>
      <c r="B684" s="308" t="s">
        <v>362</v>
      </c>
      <c r="D684" s="606" t="s">
        <v>1758</v>
      </c>
    </row>
    <row r="685" spans="1:4" x14ac:dyDescent="0.2">
      <c r="A685" s="676">
        <v>684</v>
      </c>
      <c r="B685" s="308" t="s">
        <v>363</v>
      </c>
      <c r="D685" s="606" t="s">
        <v>1759</v>
      </c>
    </row>
    <row r="686" spans="1:4" x14ac:dyDescent="0.2">
      <c r="A686" s="676">
        <v>685</v>
      </c>
      <c r="B686" s="308" t="s">
        <v>364</v>
      </c>
      <c r="D686" s="606" t="s">
        <v>1760</v>
      </c>
    </row>
    <row r="687" spans="1:4" x14ac:dyDescent="0.2">
      <c r="A687" s="676">
        <v>686</v>
      </c>
      <c r="B687" s="308" t="s">
        <v>365</v>
      </c>
      <c r="D687" s="606" t="s">
        <v>1761</v>
      </c>
    </row>
    <row r="688" spans="1:4" x14ac:dyDescent="0.2">
      <c r="A688" s="676">
        <v>687</v>
      </c>
      <c r="B688" s="308" t="s">
        <v>366</v>
      </c>
      <c r="D688" s="606" t="s">
        <v>1762</v>
      </c>
    </row>
    <row r="689" spans="1:4" x14ac:dyDescent="0.2">
      <c r="A689" s="676">
        <v>688</v>
      </c>
      <c r="B689" s="308" t="s">
        <v>367</v>
      </c>
      <c r="D689" s="606" t="s">
        <v>1763</v>
      </c>
    </row>
    <row r="690" spans="1:4" x14ac:dyDescent="0.2">
      <c r="A690" s="676">
        <v>689</v>
      </c>
      <c r="B690" s="673" t="s">
        <v>142</v>
      </c>
      <c r="D690" s="606" t="s">
        <v>1764</v>
      </c>
    </row>
    <row r="691" spans="1:4" x14ac:dyDescent="0.2">
      <c r="A691" s="676">
        <v>690</v>
      </c>
      <c r="B691" s="674" t="s">
        <v>5</v>
      </c>
      <c r="D691" s="606" t="s">
        <v>1856</v>
      </c>
    </row>
    <row r="692" spans="1:4" x14ac:dyDescent="0.2">
      <c r="A692" s="676">
        <v>691</v>
      </c>
      <c r="B692" s="674" t="s">
        <v>6</v>
      </c>
      <c r="D692" s="606" t="s">
        <v>1857</v>
      </c>
    </row>
    <row r="693" spans="1:4" x14ac:dyDescent="0.2">
      <c r="A693" s="676">
        <v>692</v>
      </c>
      <c r="B693" s="674" t="s">
        <v>7</v>
      </c>
      <c r="D693" s="606" t="s">
        <v>1767</v>
      </c>
    </row>
    <row r="694" spans="1:4" x14ac:dyDescent="0.2">
      <c r="A694" s="676">
        <v>693</v>
      </c>
      <c r="B694" s="674" t="s">
        <v>8</v>
      </c>
      <c r="D694" s="606" t="s">
        <v>1859</v>
      </c>
    </row>
    <row r="695" spans="1:4" x14ac:dyDescent="0.2">
      <c r="A695" s="676">
        <v>694</v>
      </c>
      <c r="B695" s="674" t="s">
        <v>9</v>
      </c>
      <c r="D695" s="606" t="s">
        <v>1860</v>
      </c>
    </row>
    <row r="696" spans="1:4" x14ac:dyDescent="0.2">
      <c r="A696" s="676">
        <v>695</v>
      </c>
      <c r="B696" s="674" t="s">
        <v>11</v>
      </c>
      <c r="D696" s="606" t="s">
        <v>1862</v>
      </c>
    </row>
    <row r="697" spans="1:4" x14ac:dyDescent="0.2">
      <c r="A697" s="676">
        <v>696</v>
      </c>
      <c r="B697" s="674" t="s">
        <v>12</v>
      </c>
      <c r="D697" s="606" t="s">
        <v>1768</v>
      </c>
    </row>
    <row r="698" spans="1:4" x14ac:dyDescent="0.2">
      <c r="A698" s="676">
        <v>697</v>
      </c>
      <c r="B698" s="674" t="s">
        <v>13</v>
      </c>
      <c r="D698" s="606" t="s">
        <v>1769</v>
      </c>
    </row>
    <row r="699" spans="1:4" x14ac:dyDescent="0.2">
      <c r="A699" s="676">
        <v>698</v>
      </c>
      <c r="B699" s="674" t="s">
        <v>15</v>
      </c>
      <c r="D699" s="606" t="s">
        <v>1771</v>
      </c>
    </row>
    <row r="700" spans="1:4" x14ac:dyDescent="0.2">
      <c r="A700" s="676">
        <v>699</v>
      </c>
      <c r="B700" s="674" t="s">
        <v>16</v>
      </c>
      <c r="D700" s="606" t="s">
        <v>1836</v>
      </c>
    </row>
    <row r="701" spans="1:4" x14ac:dyDescent="0.2">
      <c r="A701" s="676">
        <v>700</v>
      </c>
      <c r="B701" s="674" t="s">
        <v>17</v>
      </c>
      <c r="D701" s="606" t="s">
        <v>1837</v>
      </c>
    </row>
    <row r="702" spans="1:4" x14ac:dyDescent="0.2">
      <c r="A702" s="676">
        <v>701</v>
      </c>
      <c r="B702" s="674" t="s">
        <v>20</v>
      </c>
      <c r="D702" s="606" t="s">
        <v>1773</v>
      </c>
    </row>
    <row r="703" spans="1:4" x14ac:dyDescent="0.2">
      <c r="A703" s="676">
        <v>702</v>
      </c>
      <c r="B703" s="674" t="s">
        <v>23</v>
      </c>
      <c r="D703" s="606" t="s">
        <v>1775</v>
      </c>
    </row>
    <row r="704" spans="1:4" x14ac:dyDescent="0.2">
      <c r="A704" s="676">
        <v>703</v>
      </c>
      <c r="B704" s="674" t="s">
        <v>25</v>
      </c>
      <c r="D704" s="606" t="s">
        <v>1776</v>
      </c>
    </row>
    <row r="705" spans="1:4" x14ac:dyDescent="0.2">
      <c r="A705" s="676">
        <v>704</v>
      </c>
      <c r="B705" s="674" t="s">
        <v>26</v>
      </c>
      <c r="D705" s="606" t="s">
        <v>1777</v>
      </c>
    </row>
    <row r="706" spans="1:4" x14ac:dyDescent="0.2">
      <c r="A706" s="676">
        <v>705</v>
      </c>
      <c r="B706" s="674" t="s">
        <v>27</v>
      </c>
      <c r="D706" s="606" t="s">
        <v>1779</v>
      </c>
    </row>
    <row r="707" spans="1:4" x14ac:dyDescent="0.2">
      <c r="A707" s="676">
        <v>706</v>
      </c>
      <c r="B707" s="674" t="s">
        <v>28</v>
      </c>
      <c r="D707" s="606" t="s">
        <v>1781</v>
      </c>
    </row>
    <row r="708" spans="1:4" x14ac:dyDescent="0.2">
      <c r="A708" s="676">
        <v>707</v>
      </c>
      <c r="B708" s="674" t="s">
        <v>30</v>
      </c>
      <c r="D708" s="606" t="s">
        <v>1782</v>
      </c>
    </row>
    <row r="709" spans="1:4" x14ac:dyDescent="0.2">
      <c r="A709" s="676">
        <v>708</v>
      </c>
      <c r="B709" s="674" t="s">
        <v>31</v>
      </c>
      <c r="D709" s="606" t="s">
        <v>1784</v>
      </c>
    </row>
    <row r="710" spans="1:4" x14ac:dyDescent="0.2">
      <c r="A710" s="676">
        <v>709</v>
      </c>
      <c r="B710" s="674" t="s">
        <v>33</v>
      </c>
      <c r="D710" s="606" t="s">
        <v>1785</v>
      </c>
    </row>
    <row r="711" spans="1:4" x14ac:dyDescent="0.2">
      <c r="A711" s="676">
        <v>710</v>
      </c>
      <c r="B711" s="674" t="s">
        <v>34</v>
      </c>
      <c r="D711" s="606" t="s">
        <v>1787</v>
      </c>
    </row>
    <row r="712" spans="1:4" x14ac:dyDescent="0.2">
      <c r="A712" s="676">
        <v>711</v>
      </c>
      <c r="B712" s="674" t="s">
        <v>37</v>
      </c>
      <c r="D712" s="606" t="s">
        <v>1789</v>
      </c>
    </row>
    <row r="713" spans="1:4" x14ac:dyDescent="0.2">
      <c r="A713" s="676">
        <v>712</v>
      </c>
      <c r="B713" s="674" t="s">
        <v>40</v>
      </c>
      <c r="D713" s="606" t="s">
        <v>1791</v>
      </c>
    </row>
    <row r="714" spans="1:4" x14ac:dyDescent="0.2">
      <c r="A714" s="676">
        <v>713</v>
      </c>
      <c r="B714" s="674" t="s">
        <v>42</v>
      </c>
      <c r="D714" s="606" t="s">
        <v>1793</v>
      </c>
    </row>
    <row r="715" spans="1:4" x14ac:dyDescent="0.2">
      <c r="A715" s="676">
        <v>714</v>
      </c>
      <c r="B715" s="674" t="s">
        <v>44</v>
      </c>
      <c r="D715" s="606" t="s">
        <v>1794</v>
      </c>
    </row>
    <row r="716" spans="1:4" x14ac:dyDescent="0.2">
      <c r="A716" s="676">
        <v>715</v>
      </c>
      <c r="B716" s="674" t="s">
        <v>45</v>
      </c>
      <c r="D716" s="606" t="s">
        <v>1795</v>
      </c>
    </row>
    <row r="717" spans="1:4" x14ac:dyDescent="0.2">
      <c r="A717" s="676">
        <v>716</v>
      </c>
      <c r="B717" s="674" t="s">
        <v>46</v>
      </c>
      <c r="D717" s="606" t="s">
        <v>1796</v>
      </c>
    </row>
    <row r="718" spans="1:4" x14ac:dyDescent="0.2">
      <c r="A718" s="676">
        <v>717</v>
      </c>
      <c r="B718" s="674" t="s">
        <v>47</v>
      </c>
      <c r="D718" s="606" t="s">
        <v>1798</v>
      </c>
    </row>
    <row r="719" spans="1:4" x14ac:dyDescent="0.2">
      <c r="A719" s="676">
        <v>718</v>
      </c>
      <c r="B719" s="674" t="s">
        <v>50</v>
      </c>
      <c r="D719" s="606" t="s">
        <v>1799</v>
      </c>
    </row>
    <row r="720" spans="1:4" x14ac:dyDescent="0.2">
      <c r="A720" s="676">
        <v>719</v>
      </c>
      <c r="B720" s="674" t="s">
        <v>52</v>
      </c>
      <c r="D720" s="606" t="s">
        <v>1800</v>
      </c>
    </row>
    <row r="721" spans="1:4" x14ac:dyDescent="0.2">
      <c r="A721" s="676">
        <v>720</v>
      </c>
      <c r="B721" s="674" t="s">
        <v>54</v>
      </c>
      <c r="D721" s="606" t="s">
        <v>1801</v>
      </c>
    </row>
    <row r="722" spans="1:4" x14ac:dyDescent="0.2">
      <c r="A722" s="676">
        <v>721</v>
      </c>
      <c r="B722" s="674" t="s">
        <v>56</v>
      </c>
      <c r="D722" s="606" t="s">
        <v>1803</v>
      </c>
    </row>
    <row r="723" spans="1:4" x14ac:dyDescent="0.2">
      <c r="A723" s="676">
        <v>722</v>
      </c>
      <c r="B723" s="674" t="s">
        <v>59</v>
      </c>
      <c r="D723" s="606" t="s">
        <v>1805</v>
      </c>
    </row>
    <row r="724" spans="1:4" x14ac:dyDescent="0.2">
      <c r="A724" s="676">
        <v>723</v>
      </c>
      <c r="B724" s="674" t="s">
        <v>62</v>
      </c>
      <c r="D724" s="606" t="s">
        <v>1806</v>
      </c>
    </row>
    <row r="725" spans="1:4" x14ac:dyDescent="0.2">
      <c r="A725" s="676">
        <v>724</v>
      </c>
      <c r="B725" s="674" t="s">
        <v>64</v>
      </c>
      <c r="D725" s="606" t="s">
        <v>1807</v>
      </c>
    </row>
    <row r="726" spans="1:4" x14ac:dyDescent="0.2">
      <c r="A726" s="676">
        <v>725</v>
      </c>
      <c r="B726" s="674" t="s">
        <v>66</v>
      </c>
      <c r="D726" s="606" t="s">
        <v>1809</v>
      </c>
    </row>
    <row r="727" spans="1:4" x14ac:dyDescent="0.2">
      <c r="A727" s="676">
        <v>726</v>
      </c>
      <c r="B727" s="674" t="s">
        <v>69</v>
      </c>
      <c r="D727" s="606" t="s">
        <v>1810</v>
      </c>
    </row>
    <row r="728" spans="1:4" x14ac:dyDescent="0.2">
      <c r="A728" s="676">
        <v>727</v>
      </c>
      <c r="B728" s="674" t="s">
        <v>71</v>
      </c>
      <c r="D728" s="606" t="s">
        <v>1813</v>
      </c>
    </row>
    <row r="729" spans="1:4" x14ac:dyDescent="0.2">
      <c r="A729" s="676">
        <v>728</v>
      </c>
      <c r="B729" s="674" t="s">
        <v>73</v>
      </c>
      <c r="D729" s="606" t="s">
        <v>1811</v>
      </c>
    </row>
    <row r="730" spans="1:4" x14ac:dyDescent="0.2">
      <c r="A730" s="676">
        <v>729</v>
      </c>
      <c r="B730" s="674" t="s">
        <v>75</v>
      </c>
      <c r="D730" s="606" t="s">
        <v>1812</v>
      </c>
    </row>
    <row r="731" spans="1:4" x14ac:dyDescent="0.2">
      <c r="A731" s="676">
        <v>730</v>
      </c>
      <c r="B731" s="674" t="s">
        <v>77</v>
      </c>
      <c r="D731" s="606" t="s">
        <v>1815</v>
      </c>
    </row>
    <row r="732" spans="1:4" x14ac:dyDescent="0.2">
      <c r="A732" s="676">
        <v>731</v>
      </c>
      <c r="B732" s="674" t="s">
        <v>80</v>
      </c>
      <c r="D732" s="606" t="s">
        <v>1816</v>
      </c>
    </row>
    <row r="733" spans="1:4" x14ac:dyDescent="0.2">
      <c r="A733" s="676">
        <v>732</v>
      </c>
      <c r="B733" s="674" t="s">
        <v>82</v>
      </c>
      <c r="D733" s="606" t="s">
        <v>1817</v>
      </c>
    </row>
    <row r="734" spans="1:4" x14ac:dyDescent="0.2">
      <c r="A734" s="676">
        <v>733</v>
      </c>
      <c r="B734" s="674" t="s">
        <v>84</v>
      </c>
      <c r="D734" s="606" t="s">
        <v>1818</v>
      </c>
    </row>
    <row r="735" spans="1:4" x14ac:dyDescent="0.2">
      <c r="A735" s="676">
        <v>734</v>
      </c>
      <c r="B735" s="674" t="s">
        <v>86</v>
      </c>
      <c r="D735" s="606" t="s">
        <v>1819</v>
      </c>
    </row>
    <row r="736" spans="1:4" x14ac:dyDescent="0.2">
      <c r="A736" s="676">
        <v>735</v>
      </c>
      <c r="B736" s="674" t="s">
        <v>88</v>
      </c>
      <c r="D736" s="606" t="s">
        <v>1820</v>
      </c>
    </row>
    <row r="737" spans="1:4" x14ac:dyDescent="0.2">
      <c r="A737" s="676">
        <v>736</v>
      </c>
      <c r="B737" s="674" t="s">
        <v>90</v>
      </c>
      <c r="D737" s="606" t="s">
        <v>1821</v>
      </c>
    </row>
    <row r="738" spans="1:4" x14ac:dyDescent="0.2">
      <c r="A738" s="676">
        <v>737</v>
      </c>
      <c r="B738" s="674" t="s">
        <v>92</v>
      </c>
      <c r="D738" s="606" t="s">
        <v>1823</v>
      </c>
    </row>
    <row r="739" spans="1:4" x14ac:dyDescent="0.2">
      <c r="A739" s="676">
        <v>738</v>
      </c>
      <c r="B739" s="674" t="s">
        <v>95</v>
      </c>
      <c r="D739" s="606" t="s">
        <v>1825</v>
      </c>
    </row>
    <row r="740" spans="1:4" x14ac:dyDescent="0.2">
      <c r="A740" s="676">
        <v>739</v>
      </c>
      <c r="B740" s="674" t="s">
        <v>98</v>
      </c>
      <c r="D740" s="606" t="s">
        <v>1827</v>
      </c>
    </row>
    <row r="741" spans="1:4" x14ac:dyDescent="0.2">
      <c r="A741" s="676">
        <v>740</v>
      </c>
      <c r="B741" s="674" t="s">
        <v>99</v>
      </c>
      <c r="D741" s="606" t="s">
        <v>1828</v>
      </c>
    </row>
    <row r="742" spans="1:4" x14ac:dyDescent="0.2">
      <c r="A742" s="676">
        <v>741</v>
      </c>
      <c r="B742" s="674" t="s">
        <v>102</v>
      </c>
      <c r="D742" s="606" t="s">
        <v>1830</v>
      </c>
    </row>
    <row r="743" spans="1:4" x14ac:dyDescent="0.2">
      <c r="A743" s="676">
        <v>742</v>
      </c>
      <c r="B743" s="674" t="s">
        <v>105</v>
      </c>
      <c r="D743" s="606" t="s">
        <v>1832</v>
      </c>
    </row>
    <row r="744" spans="1:4" x14ac:dyDescent="0.2">
      <c r="A744" s="676">
        <v>743</v>
      </c>
      <c r="B744" s="674" t="s">
        <v>109</v>
      </c>
      <c r="D744" s="606" t="s">
        <v>1834</v>
      </c>
    </row>
    <row r="745" spans="1:4" x14ac:dyDescent="0.2">
      <c r="A745" s="676">
        <v>744</v>
      </c>
      <c r="B745" s="674" t="s">
        <v>112</v>
      </c>
      <c r="D745" s="606" t="s">
        <v>1835</v>
      </c>
    </row>
    <row r="746" spans="1:4" x14ac:dyDescent="0.2">
      <c r="A746" s="676">
        <v>745</v>
      </c>
      <c r="B746" s="674" t="s">
        <v>115</v>
      </c>
      <c r="D746" s="606" t="s">
        <v>1838</v>
      </c>
    </row>
    <row r="747" spans="1:4" x14ac:dyDescent="0.2">
      <c r="A747" s="676">
        <v>746</v>
      </c>
      <c r="B747" s="674" t="s">
        <v>117</v>
      </c>
      <c r="D747" s="606" t="s">
        <v>1839</v>
      </c>
    </row>
    <row r="748" spans="1:4" x14ac:dyDescent="0.2">
      <c r="A748" s="676">
        <v>747</v>
      </c>
      <c r="B748" s="674" t="s">
        <v>119</v>
      </c>
      <c r="D748" s="606" t="s">
        <v>1840</v>
      </c>
    </row>
    <row r="749" spans="1:4" x14ac:dyDescent="0.2">
      <c r="A749" s="676">
        <v>748</v>
      </c>
      <c r="B749" s="674" t="s">
        <v>120</v>
      </c>
      <c r="D749" s="606" t="s">
        <v>1841</v>
      </c>
    </row>
    <row r="750" spans="1:4" x14ac:dyDescent="0.2">
      <c r="A750" s="676">
        <v>749</v>
      </c>
      <c r="B750" s="674" t="s">
        <v>123</v>
      </c>
      <c r="D750" s="606" t="s">
        <v>1842</v>
      </c>
    </row>
    <row r="751" spans="1:4" x14ac:dyDescent="0.2">
      <c r="A751" s="676">
        <v>750</v>
      </c>
      <c r="B751" s="674" t="s">
        <v>124</v>
      </c>
      <c r="D751" s="606" t="s">
        <v>1843</v>
      </c>
    </row>
    <row r="752" spans="1:4" x14ac:dyDescent="0.2">
      <c r="A752" s="676">
        <v>751</v>
      </c>
      <c r="B752" s="674" t="s">
        <v>127</v>
      </c>
      <c r="D752" s="606" t="s">
        <v>1844</v>
      </c>
    </row>
    <row r="753" spans="1:4" x14ac:dyDescent="0.2">
      <c r="A753" s="676">
        <v>752</v>
      </c>
      <c r="B753" s="674" t="s">
        <v>129</v>
      </c>
      <c r="D753" s="606" t="s">
        <v>1846</v>
      </c>
    </row>
    <row r="754" spans="1:4" x14ac:dyDescent="0.2">
      <c r="A754" s="676">
        <v>753</v>
      </c>
      <c r="B754" s="674" t="s">
        <v>133</v>
      </c>
      <c r="D754" s="606" t="s">
        <v>1848</v>
      </c>
    </row>
    <row r="755" spans="1:4" x14ac:dyDescent="0.2">
      <c r="A755" s="676">
        <v>754</v>
      </c>
      <c r="B755" s="674" t="s">
        <v>137</v>
      </c>
      <c r="D755" s="606" t="s">
        <v>1851</v>
      </c>
    </row>
    <row r="756" spans="1:4" x14ac:dyDescent="0.2">
      <c r="A756" s="676">
        <v>755</v>
      </c>
      <c r="B756" s="674" t="s">
        <v>141</v>
      </c>
      <c r="D756" s="606" t="s">
        <v>1853</v>
      </c>
    </row>
    <row r="757" spans="1:4" x14ac:dyDescent="0.2">
      <c r="A757" s="676">
        <v>756</v>
      </c>
      <c r="B757" s="673" t="s">
        <v>286</v>
      </c>
      <c r="D757" s="606" t="s">
        <v>1855</v>
      </c>
    </row>
    <row r="758" spans="1:4" x14ac:dyDescent="0.2">
      <c r="A758" s="676">
        <v>757</v>
      </c>
      <c r="B758" s="670" t="s">
        <v>287</v>
      </c>
      <c r="D758" s="606" t="s">
        <v>1858</v>
      </c>
    </row>
    <row r="759" spans="1:4" x14ac:dyDescent="0.2">
      <c r="A759" s="676">
        <v>758</v>
      </c>
      <c r="B759" s="670" t="s">
        <v>10</v>
      </c>
      <c r="D759" s="606" t="s">
        <v>1861</v>
      </c>
    </row>
    <row r="760" spans="1:4" x14ac:dyDescent="0.25">
      <c r="A760" s="676">
        <v>759</v>
      </c>
      <c r="B760" s="12" t="s">
        <v>240</v>
      </c>
      <c r="D760" s="606" t="s">
        <v>1863</v>
      </c>
    </row>
    <row r="761" spans="1:4" x14ac:dyDescent="0.25">
      <c r="A761" s="676">
        <v>760</v>
      </c>
      <c r="B761" s="12" t="s">
        <v>241</v>
      </c>
      <c r="D761" s="606" t="s">
        <v>1864</v>
      </c>
    </row>
    <row r="762" spans="1:4" x14ac:dyDescent="0.25">
      <c r="A762" s="676">
        <v>761</v>
      </c>
      <c r="B762" s="12" t="s">
        <v>294</v>
      </c>
      <c r="D762" s="606" t="s">
        <v>1865</v>
      </c>
    </row>
    <row r="763" spans="1:4" x14ac:dyDescent="0.25">
      <c r="A763" s="676">
        <v>762</v>
      </c>
      <c r="B763" s="12" t="s">
        <v>242</v>
      </c>
      <c r="D763" s="606" t="s">
        <v>1866</v>
      </c>
    </row>
    <row r="764" spans="1:4" x14ac:dyDescent="0.25">
      <c r="A764" s="676">
        <v>763</v>
      </c>
      <c r="B764" s="12" t="s">
        <v>243</v>
      </c>
      <c r="D764" s="606" t="s">
        <v>1867</v>
      </c>
    </row>
    <row r="765" spans="1:4" x14ac:dyDescent="0.25">
      <c r="A765" s="676">
        <v>764</v>
      </c>
      <c r="B765" s="12" t="s">
        <v>244</v>
      </c>
      <c r="D765" s="606" t="s">
        <v>1868</v>
      </c>
    </row>
    <row r="766" spans="1:4" x14ac:dyDescent="0.25">
      <c r="A766" s="676">
        <v>765</v>
      </c>
      <c r="B766" s="12" t="s">
        <v>245</v>
      </c>
      <c r="D766" s="606" t="s">
        <v>1869</v>
      </c>
    </row>
    <row r="767" spans="1:4" x14ac:dyDescent="0.2">
      <c r="A767" s="676">
        <v>766</v>
      </c>
      <c r="B767" s="673" t="s">
        <v>454</v>
      </c>
      <c r="D767" s="606" t="s">
        <v>1870</v>
      </c>
    </row>
    <row r="768" spans="1:4" x14ac:dyDescent="0.2">
      <c r="A768" s="676">
        <v>767</v>
      </c>
      <c r="B768" s="308" t="s">
        <v>430</v>
      </c>
      <c r="D768" s="606" t="s">
        <v>1871</v>
      </c>
    </row>
    <row r="769" spans="1:4" x14ac:dyDescent="0.2">
      <c r="A769" s="676">
        <v>768</v>
      </c>
      <c r="B769" s="308" t="s">
        <v>431</v>
      </c>
      <c r="D769" s="606" t="s">
        <v>1872</v>
      </c>
    </row>
    <row r="770" spans="1:4" x14ac:dyDescent="0.2">
      <c r="A770" s="676">
        <v>769</v>
      </c>
      <c r="B770" s="308" t="s">
        <v>419</v>
      </c>
      <c r="D770" s="606" t="s">
        <v>1873</v>
      </c>
    </row>
    <row r="771" spans="1:4" x14ac:dyDescent="0.2">
      <c r="A771" s="676">
        <v>770</v>
      </c>
      <c r="B771" s="308" t="s">
        <v>420</v>
      </c>
      <c r="D771" s="606" t="s">
        <v>1874</v>
      </c>
    </row>
    <row r="772" spans="1:4" x14ac:dyDescent="0.2">
      <c r="A772" s="676">
        <v>771</v>
      </c>
      <c r="B772" s="308" t="s">
        <v>421</v>
      </c>
      <c r="D772" s="606" t="s">
        <v>1875</v>
      </c>
    </row>
    <row r="773" spans="1:4" x14ac:dyDescent="0.2">
      <c r="A773" s="676">
        <v>772</v>
      </c>
      <c r="B773" s="308" t="s">
        <v>398</v>
      </c>
      <c r="D773" s="606" t="s">
        <v>1876</v>
      </c>
    </row>
    <row r="774" spans="1:4" x14ac:dyDescent="0.2">
      <c r="A774" s="676">
        <v>773</v>
      </c>
      <c r="B774" s="308" t="s">
        <v>433</v>
      </c>
      <c r="D774" s="606" t="s">
        <v>1877</v>
      </c>
    </row>
    <row r="775" spans="1:4" x14ac:dyDescent="0.2">
      <c r="A775" s="676">
        <v>774</v>
      </c>
      <c r="B775" s="308" t="s">
        <v>434</v>
      </c>
      <c r="D775" s="606" t="s">
        <v>1878</v>
      </c>
    </row>
    <row r="776" spans="1:4" x14ac:dyDescent="0.2">
      <c r="A776" s="676">
        <v>775</v>
      </c>
      <c r="B776" s="308" t="s">
        <v>435</v>
      </c>
      <c r="D776" s="606" t="s">
        <v>1879</v>
      </c>
    </row>
    <row r="777" spans="1:4" x14ac:dyDescent="0.2">
      <c r="A777" s="676">
        <v>776</v>
      </c>
      <c r="B777" s="308" t="s">
        <v>436</v>
      </c>
      <c r="D777" s="606" t="s">
        <v>1880</v>
      </c>
    </row>
    <row r="778" spans="1:4" x14ac:dyDescent="0.2">
      <c r="A778" s="676">
        <v>777</v>
      </c>
      <c r="B778" s="308" t="s">
        <v>425</v>
      </c>
      <c r="D778" s="606" t="s">
        <v>1881</v>
      </c>
    </row>
    <row r="779" spans="1:4" x14ac:dyDescent="0.2">
      <c r="A779" s="676">
        <v>778</v>
      </c>
      <c r="B779" s="308" t="s">
        <v>426</v>
      </c>
      <c r="D779" s="606" t="s">
        <v>1882</v>
      </c>
    </row>
    <row r="780" spans="1:4" x14ac:dyDescent="0.2">
      <c r="A780" s="676">
        <v>779</v>
      </c>
      <c r="B780" s="308" t="s">
        <v>427</v>
      </c>
      <c r="D780" s="606" t="s">
        <v>1883</v>
      </c>
    </row>
    <row r="781" spans="1:4" x14ac:dyDescent="0.2">
      <c r="A781" s="676">
        <v>780</v>
      </c>
      <c r="B781" s="308" t="s">
        <v>428</v>
      </c>
      <c r="D781" s="606" t="s">
        <v>1884</v>
      </c>
    </row>
    <row r="782" spans="1:4" x14ac:dyDescent="0.2">
      <c r="A782" s="676">
        <v>781</v>
      </c>
      <c r="B782" s="308" t="s">
        <v>429</v>
      </c>
      <c r="D782" s="606" t="s">
        <v>1885</v>
      </c>
    </row>
    <row r="783" spans="1:4" x14ac:dyDescent="0.2">
      <c r="A783" s="676">
        <v>782</v>
      </c>
      <c r="B783" s="308" t="s">
        <v>459</v>
      </c>
      <c r="D783" s="606" t="s">
        <v>1886</v>
      </c>
    </row>
    <row r="784" spans="1:4" x14ac:dyDescent="0.2">
      <c r="A784" s="676">
        <v>783</v>
      </c>
      <c r="B784" s="308" t="s">
        <v>401</v>
      </c>
      <c r="D784" s="606" t="s">
        <v>1887</v>
      </c>
    </row>
    <row r="785" spans="1:4" x14ac:dyDescent="0.2">
      <c r="A785" s="676">
        <v>784</v>
      </c>
      <c r="B785" s="308" t="s">
        <v>402</v>
      </c>
      <c r="D785" s="606" t="s">
        <v>1888</v>
      </c>
    </row>
    <row r="786" spans="1:4" x14ac:dyDescent="0.2">
      <c r="A786" s="676">
        <v>785</v>
      </c>
      <c r="B786" s="308" t="s">
        <v>853</v>
      </c>
      <c r="D786" s="606" t="s">
        <v>1889</v>
      </c>
    </row>
    <row r="787" spans="1:4" x14ac:dyDescent="0.2">
      <c r="A787" s="676">
        <v>786</v>
      </c>
      <c r="B787" s="308" t="s">
        <v>854</v>
      </c>
      <c r="D787" s="606" t="s">
        <v>1890</v>
      </c>
    </row>
    <row r="788" spans="1:4" x14ac:dyDescent="0.2">
      <c r="A788" s="676">
        <v>787</v>
      </c>
      <c r="B788" s="308" t="s">
        <v>403</v>
      </c>
      <c r="D788" s="606" t="s">
        <v>1891</v>
      </c>
    </row>
    <row r="789" spans="1:4" x14ac:dyDescent="0.2">
      <c r="A789" s="676">
        <v>788</v>
      </c>
      <c r="B789" s="308" t="s">
        <v>404</v>
      </c>
      <c r="D789" s="606" t="s">
        <v>1892</v>
      </c>
    </row>
    <row r="790" spans="1:4" x14ac:dyDescent="0.2">
      <c r="A790" s="676">
        <v>789</v>
      </c>
      <c r="B790" s="308" t="s">
        <v>901</v>
      </c>
      <c r="D790" s="606" t="s">
        <v>1893</v>
      </c>
    </row>
    <row r="791" spans="1:4" x14ac:dyDescent="0.2">
      <c r="A791" s="676">
        <v>790</v>
      </c>
      <c r="B791" s="308" t="s">
        <v>903</v>
      </c>
      <c r="D791" s="606" t="s">
        <v>1894</v>
      </c>
    </row>
    <row r="792" spans="1:4" x14ac:dyDescent="0.2">
      <c r="A792" s="676">
        <v>791</v>
      </c>
      <c r="B792" s="308" t="s">
        <v>904</v>
      </c>
      <c r="D792" s="606" t="s">
        <v>1895</v>
      </c>
    </row>
    <row r="793" spans="1:4" x14ac:dyDescent="0.2">
      <c r="A793" s="676">
        <v>792</v>
      </c>
      <c r="B793" s="308" t="s">
        <v>409</v>
      </c>
      <c r="D793" s="606" t="s">
        <v>1896</v>
      </c>
    </row>
    <row r="794" spans="1:4" x14ac:dyDescent="0.2">
      <c r="A794" s="676">
        <v>793</v>
      </c>
      <c r="B794" s="308" t="s">
        <v>410</v>
      </c>
      <c r="D794" s="606" t="s">
        <v>1897</v>
      </c>
    </row>
    <row r="795" spans="1:4" x14ac:dyDescent="0.2">
      <c r="A795" s="676">
        <v>794</v>
      </c>
      <c r="B795" s="308" t="s">
        <v>411</v>
      </c>
      <c r="D795" s="606" t="s">
        <v>1898</v>
      </c>
    </row>
    <row r="796" spans="1:4" x14ac:dyDescent="0.2">
      <c r="A796" s="676">
        <v>795</v>
      </c>
      <c r="B796" s="308" t="s">
        <v>414</v>
      </c>
      <c r="D796" s="606" t="s">
        <v>1899</v>
      </c>
    </row>
    <row r="797" spans="1:4" x14ac:dyDescent="0.2">
      <c r="A797" s="676">
        <v>796</v>
      </c>
      <c r="B797" s="308" t="s">
        <v>415</v>
      </c>
      <c r="D797" s="606" t="s">
        <v>1900</v>
      </c>
    </row>
    <row r="798" spans="1:4" x14ac:dyDescent="0.2">
      <c r="A798" s="676">
        <v>797</v>
      </c>
      <c r="B798" s="308" t="s">
        <v>416</v>
      </c>
      <c r="D798" s="606" t="s">
        <v>1901</v>
      </c>
    </row>
    <row r="799" spans="1:4" x14ac:dyDescent="0.2">
      <c r="A799" s="676">
        <v>798</v>
      </c>
      <c r="B799" s="308" t="s">
        <v>417</v>
      </c>
      <c r="D799" s="606" t="s">
        <v>1902</v>
      </c>
    </row>
    <row r="800" spans="1:4" x14ac:dyDescent="0.2">
      <c r="A800" s="676">
        <v>799</v>
      </c>
      <c r="B800" s="308" t="s">
        <v>418</v>
      </c>
      <c r="D800" s="606" t="s">
        <v>1903</v>
      </c>
    </row>
    <row r="801" spans="1:4" x14ac:dyDescent="0.2">
      <c r="A801" s="676">
        <v>800</v>
      </c>
      <c r="B801" s="308" t="s">
        <v>412</v>
      </c>
      <c r="D801" s="606" t="s">
        <v>1904</v>
      </c>
    </row>
    <row r="802" spans="1:4" x14ac:dyDescent="0.2">
      <c r="A802" s="676">
        <v>801</v>
      </c>
      <c r="B802" s="308" t="s">
        <v>413</v>
      </c>
      <c r="D802" s="606" t="s">
        <v>1905</v>
      </c>
    </row>
    <row r="803" spans="1:4" x14ac:dyDescent="0.25">
      <c r="A803" s="676">
        <v>802</v>
      </c>
      <c r="B803" s="675" t="s">
        <v>405</v>
      </c>
      <c r="D803" s="606" t="s">
        <v>1906</v>
      </c>
    </row>
    <row r="804" spans="1:4" x14ac:dyDescent="0.25">
      <c r="A804" s="676">
        <v>803</v>
      </c>
      <c r="B804" s="675" t="s">
        <v>406</v>
      </c>
      <c r="D804" s="606" t="s">
        <v>1907</v>
      </c>
    </row>
    <row r="805" spans="1:4" x14ac:dyDescent="0.25">
      <c r="A805" s="676">
        <v>804</v>
      </c>
      <c r="B805" s="675" t="s">
        <v>407</v>
      </c>
      <c r="D805" s="606" t="s">
        <v>1908</v>
      </c>
    </row>
    <row r="806" spans="1:4" x14ac:dyDescent="0.25">
      <c r="A806" s="676">
        <v>805</v>
      </c>
      <c r="B806" s="675" t="s">
        <v>408</v>
      </c>
      <c r="D806" s="606" t="s">
        <v>1909</v>
      </c>
    </row>
  </sheetData>
  <sheetProtection sheet="1" objects="1" scenarios="1" formatCells="0" formatColumns="0" formatRows="0"/>
  <autoFilter ref="A1:D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2" sqref="B2"/>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5" t="s">
        <v>483</v>
      </c>
    </row>
    <row r="2" spans="1:5" ht="13.5" thickBot="1" x14ac:dyDescent="0.25">
      <c r="A2" s="46" t="s">
        <v>484</v>
      </c>
      <c r="B2" s="47" t="s">
        <v>551</v>
      </c>
    </row>
    <row r="3" spans="1:5" ht="13.5" thickBot="1" x14ac:dyDescent="0.25">
      <c r="A3" s="48" t="s">
        <v>485</v>
      </c>
      <c r="B3" s="49">
        <v>43528</v>
      </c>
      <c r="C3" s="50" t="str">
        <f>IF(ISNUMBER(MATCH(B3,A14:A26,0)),VLOOKUP(B3,A14:B26,2,FALSE),"---")</f>
        <v>MMP P4 template_COM_en_040319.xls</v>
      </c>
      <c r="D3" s="51"/>
      <c r="E3" s="52"/>
    </row>
    <row r="4" spans="1:5" x14ac:dyDescent="0.2">
      <c r="A4" s="53" t="s">
        <v>486</v>
      </c>
      <c r="B4" s="54" t="s">
        <v>487</v>
      </c>
    </row>
    <row r="5" spans="1:5" ht="13.5" thickBot="1" x14ac:dyDescent="0.25">
      <c r="A5" s="55" t="s">
        <v>488</v>
      </c>
      <c r="B5" s="56" t="s">
        <v>489</v>
      </c>
    </row>
    <row r="7" spans="1:5" x14ac:dyDescent="0.2">
      <c r="A7" s="57" t="s">
        <v>490</v>
      </c>
    </row>
    <row r="8" spans="1:5" x14ac:dyDescent="0.2">
      <c r="A8" s="58" t="s">
        <v>550</v>
      </c>
      <c r="B8" s="59"/>
      <c r="C8" s="60" t="s">
        <v>554</v>
      </c>
    </row>
    <row r="9" spans="1:5" x14ac:dyDescent="0.2">
      <c r="A9" s="58" t="s">
        <v>552</v>
      </c>
      <c r="B9" s="59"/>
      <c r="C9" s="60" t="s">
        <v>555</v>
      </c>
    </row>
    <row r="10" spans="1:5" x14ac:dyDescent="0.2">
      <c r="A10" s="58" t="s">
        <v>553</v>
      </c>
      <c r="B10" s="59"/>
      <c r="C10" s="60" t="s">
        <v>556</v>
      </c>
    </row>
    <row r="11" spans="1:5" x14ac:dyDescent="0.2">
      <c r="A11" s="58" t="s">
        <v>551</v>
      </c>
      <c r="B11" s="59"/>
      <c r="C11" s="60" t="s">
        <v>557</v>
      </c>
    </row>
    <row r="12" spans="1:5" x14ac:dyDescent="0.2">
      <c r="A12" s="61"/>
    </row>
    <row r="13" spans="1:5" x14ac:dyDescent="0.2">
      <c r="A13" s="62" t="s">
        <v>491</v>
      </c>
      <c r="B13" s="63" t="s">
        <v>492</v>
      </c>
      <c r="C13" s="63" t="s">
        <v>493</v>
      </c>
      <c r="D13" s="64"/>
    </row>
    <row r="14" spans="1:5" x14ac:dyDescent="0.2">
      <c r="A14" s="65">
        <v>43413</v>
      </c>
      <c r="B14" s="66" t="str">
        <f>IF(ISBLANK($A14),"---", VLOOKUP($B$2,$A$8:$C$11,3,0) &amp; "_" &amp; VLOOKUP($B$4,$A$31:$B$63,2,0)&amp;"_"&amp;VLOOKUP($B$5,$A$66:$B$90,2,0)&amp;"_"&amp; TEXT(DAY($A14),"0#")&amp; TEXT(MONTH($A14),"0#")&amp; TEXT(YEAR($A14)-2000,"0#")&amp;".xls")</f>
        <v>MMP P4 template_COM_en_091118.xls</v>
      </c>
      <c r="C14" s="67" t="s">
        <v>1058</v>
      </c>
      <c r="D14" s="68"/>
    </row>
    <row r="15" spans="1:5" x14ac:dyDescent="0.2">
      <c r="A15" s="69">
        <v>43448</v>
      </c>
      <c r="B15" s="70" t="str">
        <f t="shared" ref="B15:B28" si="0">IF(ISBLANK($A15),"---", VLOOKUP($B$2,$A$8:$C$11,3,0) &amp; "_" &amp; VLOOKUP($B$4,$A$31:$B$63,2,0)&amp;"_"&amp;VLOOKUP($B$5,$A$66:$B$90,2,0)&amp;"_"&amp; TEXT(DAY($A15),"0#")&amp; TEXT(MONTH($A15),"0#")&amp; TEXT(YEAR($A15)-2000,"0#")&amp;".xls")</f>
        <v>MMP P4 template_COM_en_141218.xls</v>
      </c>
      <c r="C15" s="71" t="s">
        <v>1059</v>
      </c>
      <c r="D15" s="72"/>
    </row>
    <row r="16" spans="1:5" x14ac:dyDescent="0.2">
      <c r="A16" s="69">
        <v>43490</v>
      </c>
      <c r="B16" s="70" t="str">
        <f t="shared" si="0"/>
        <v>MMP P4 template_COM_en_250119.xls</v>
      </c>
      <c r="C16" s="71" t="s">
        <v>1111</v>
      </c>
      <c r="D16" s="72"/>
    </row>
    <row r="17" spans="1:4" x14ac:dyDescent="0.2">
      <c r="A17" s="69">
        <v>43497</v>
      </c>
      <c r="B17" s="70" t="str">
        <f t="shared" si="0"/>
        <v>MMP P4 template_COM_en_010219.xls</v>
      </c>
      <c r="C17" s="71" t="s">
        <v>1910</v>
      </c>
      <c r="D17" s="72"/>
    </row>
    <row r="18" spans="1:4" x14ac:dyDescent="0.2">
      <c r="A18" s="69">
        <v>43528</v>
      </c>
      <c r="B18" s="70" t="str">
        <f t="shared" si="0"/>
        <v>MMP P4 template_COM_en_040319.xls</v>
      </c>
      <c r="C18" s="71" t="s">
        <v>1959</v>
      </c>
      <c r="D18" s="72"/>
    </row>
    <row r="19" spans="1:4" x14ac:dyDescent="0.2">
      <c r="A19" s="69"/>
      <c r="B19" s="70" t="str">
        <f t="shared" si="0"/>
        <v>---</v>
      </c>
      <c r="C19" s="73"/>
      <c r="D19" s="72"/>
    </row>
    <row r="20" spans="1:4" x14ac:dyDescent="0.2">
      <c r="A20" s="69"/>
      <c r="B20" s="70" t="str">
        <f t="shared" si="0"/>
        <v>---</v>
      </c>
      <c r="C20" s="71"/>
      <c r="D20" s="72"/>
    </row>
    <row r="21" spans="1:4" x14ac:dyDescent="0.2">
      <c r="A21" s="69"/>
      <c r="B21" s="70" t="str">
        <f t="shared" si="0"/>
        <v>---</v>
      </c>
      <c r="C21" s="71"/>
      <c r="D21" s="72"/>
    </row>
    <row r="22" spans="1:4" x14ac:dyDescent="0.2">
      <c r="A22" s="69"/>
      <c r="B22" s="70" t="str">
        <f t="shared" si="0"/>
        <v>---</v>
      </c>
      <c r="C22" s="71"/>
      <c r="D22" s="72"/>
    </row>
    <row r="23" spans="1:4" x14ac:dyDescent="0.2">
      <c r="A23" s="69"/>
      <c r="B23" s="70" t="str">
        <f t="shared" si="0"/>
        <v>---</v>
      </c>
      <c r="C23" s="71"/>
      <c r="D23" s="72"/>
    </row>
    <row r="24" spans="1:4" x14ac:dyDescent="0.2">
      <c r="A24" s="69"/>
      <c r="B24" s="70" t="str">
        <f t="shared" si="0"/>
        <v>---</v>
      </c>
      <c r="C24" s="71"/>
      <c r="D24" s="72"/>
    </row>
    <row r="25" spans="1:4" x14ac:dyDescent="0.2">
      <c r="A25" s="69"/>
      <c r="B25" s="70" t="str">
        <f t="shared" si="0"/>
        <v>---</v>
      </c>
      <c r="C25" s="71"/>
      <c r="D25" s="72"/>
    </row>
    <row r="26" spans="1:4" x14ac:dyDescent="0.2">
      <c r="A26" s="69"/>
      <c r="B26" s="70" t="str">
        <f t="shared" si="0"/>
        <v>---</v>
      </c>
      <c r="C26" s="71"/>
      <c r="D26" s="72"/>
    </row>
    <row r="27" spans="1:4" x14ac:dyDescent="0.2">
      <c r="A27" s="69"/>
      <c r="B27" s="70" t="str">
        <f t="shared" si="0"/>
        <v>---</v>
      </c>
      <c r="C27" s="71"/>
      <c r="D27" s="72"/>
    </row>
    <row r="28" spans="1:4" x14ac:dyDescent="0.2">
      <c r="A28" s="74"/>
      <c r="B28" s="75" t="str">
        <f t="shared" si="0"/>
        <v>---</v>
      </c>
      <c r="C28" s="76"/>
      <c r="D28" s="77"/>
    </row>
    <row r="30" spans="1:4" x14ac:dyDescent="0.2">
      <c r="A30" s="45" t="s">
        <v>486</v>
      </c>
    </row>
    <row r="31" spans="1:4" x14ac:dyDescent="0.2">
      <c r="A31" s="78" t="s">
        <v>487</v>
      </c>
      <c r="B31" s="78" t="s">
        <v>494</v>
      </c>
    </row>
    <row r="32" spans="1:4" x14ac:dyDescent="0.2">
      <c r="A32" s="78" t="s">
        <v>495</v>
      </c>
      <c r="B32" s="78" t="s">
        <v>496</v>
      </c>
    </row>
    <row r="33" spans="1:2" x14ac:dyDescent="0.2">
      <c r="A33" s="78" t="s">
        <v>161</v>
      </c>
      <c r="B33" s="78" t="s">
        <v>192</v>
      </c>
    </row>
    <row r="34" spans="1:2" x14ac:dyDescent="0.2">
      <c r="A34" s="78" t="s">
        <v>162</v>
      </c>
      <c r="B34" s="78" t="s">
        <v>193</v>
      </c>
    </row>
    <row r="35" spans="1:2" x14ac:dyDescent="0.2">
      <c r="A35" s="78" t="s">
        <v>163</v>
      </c>
      <c r="B35" s="78" t="s">
        <v>194</v>
      </c>
    </row>
    <row r="36" spans="1:2" x14ac:dyDescent="0.2">
      <c r="A36" s="78" t="s">
        <v>497</v>
      </c>
      <c r="B36" s="78" t="s">
        <v>498</v>
      </c>
    </row>
    <row r="37" spans="1:2" x14ac:dyDescent="0.2">
      <c r="A37" s="78" t="s">
        <v>164</v>
      </c>
      <c r="B37" s="78" t="s">
        <v>195</v>
      </c>
    </row>
    <row r="38" spans="1:2" x14ac:dyDescent="0.2">
      <c r="A38" s="78" t="s">
        <v>165</v>
      </c>
      <c r="B38" s="78" t="s">
        <v>196</v>
      </c>
    </row>
    <row r="39" spans="1:2" x14ac:dyDescent="0.2">
      <c r="A39" s="78" t="s">
        <v>166</v>
      </c>
      <c r="B39" s="78" t="s">
        <v>197</v>
      </c>
    </row>
    <row r="40" spans="1:2" x14ac:dyDescent="0.2">
      <c r="A40" s="78" t="s">
        <v>167</v>
      </c>
      <c r="B40" s="78" t="s">
        <v>198</v>
      </c>
    </row>
    <row r="41" spans="1:2" x14ac:dyDescent="0.2">
      <c r="A41" s="78" t="s">
        <v>168</v>
      </c>
      <c r="B41" s="78" t="s">
        <v>199</v>
      </c>
    </row>
    <row r="42" spans="1:2" x14ac:dyDescent="0.2">
      <c r="A42" s="78" t="s">
        <v>169</v>
      </c>
      <c r="B42" s="78" t="s">
        <v>200</v>
      </c>
    </row>
    <row r="43" spans="1:2" x14ac:dyDescent="0.2">
      <c r="A43" s="78" t="s">
        <v>170</v>
      </c>
      <c r="B43" s="78" t="s">
        <v>201</v>
      </c>
    </row>
    <row r="44" spans="1:2" x14ac:dyDescent="0.2">
      <c r="A44" s="78" t="s">
        <v>171</v>
      </c>
      <c r="B44" s="78" t="s">
        <v>202</v>
      </c>
    </row>
    <row r="45" spans="1:2" x14ac:dyDescent="0.2">
      <c r="A45" s="78" t="s">
        <v>172</v>
      </c>
      <c r="B45" s="78" t="s">
        <v>203</v>
      </c>
    </row>
    <row r="46" spans="1:2" x14ac:dyDescent="0.2">
      <c r="A46" s="78" t="s">
        <v>173</v>
      </c>
      <c r="B46" s="78" t="s">
        <v>499</v>
      </c>
    </row>
    <row r="47" spans="1:2" x14ac:dyDescent="0.2">
      <c r="A47" s="78" t="s">
        <v>174</v>
      </c>
      <c r="B47" s="78" t="s">
        <v>205</v>
      </c>
    </row>
    <row r="48" spans="1:2" x14ac:dyDescent="0.2">
      <c r="A48" s="78" t="s">
        <v>175</v>
      </c>
      <c r="B48" s="78" t="s">
        <v>206</v>
      </c>
    </row>
    <row r="49" spans="1:2" x14ac:dyDescent="0.2">
      <c r="A49" s="78" t="s">
        <v>176</v>
      </c>
      <c r="B49" s="78" t="s">
        <v>207</v>
      </c>
    </row>
    <row r="50" spans="1:2" x14ac:dyDescent="0.2">
      <c r="A50" s="78" t="s">
        <v>177</v>
      </c>
      <c r="B50" s="78" t="s">
        <v>208</v>
      </c>
    </row>
    <row r="51" spans="1:2" x14ac:dyDescent="0.2">
      <c r="A51" s="78" t="s">
        <v>178</v>
      </c>
      <c r="B51" s="78" t="s">
        <v>209</v>
      </c>
    </row>
    <row r="52" spans="1:2" x14ac:dyDescent="0.2">
      <c r="A52" s="78" t="s">
        <v>179</v>
      </c>
      <c r="B52" s="78" t="s">
        <v>210</v>
      </c>
    </row>
    <row r="53" spans="1:2" x14ac:dyDescent="0.2">
      <c r="A53" s="78" t="s">
        <v>180</v>
      </c>
      <c r="B53" s="78" t="s">
        <v>211</v>
      </c>
    </row>
    <row r="54" spans="1:2" x14ac:dyDescent="0.2">
      <c r="A54" s="78" t="s">
        <v>181</v>
      </c>
      <c r="B54" s="78" t="s">
        <v>212</v>
      </c>
    </row>
    <row r="55" spans="1:2" x14ac:dyDescent="0.2">
      <c r="A55" s="78" t="s">
        <v>182</v>
      </c>
      <c r="B55" s="78" t="s">
        <v>213</v>
      </c>
    </row>
    <row r="56" spans="1:2" x14ac:dyDescent="0.2">
      <c r="A56" s="78" t="s">
        <v>183</v>
      </c>
      <c r="B56" s="78" t="s">
        <v>214</v>
      </c>
    </row>
    <row r="57" spans="1:2" x14ac:dyDescent="0.2">
      <c r="A57" s="78" t="s">
        <v>184</v>
      </c>
      <c r="B57" s="78" t="s">
        <v>215</v>
      </c>
    </row>
    <row r="58" spans="1:2" x14ac:dyDescent="0.2">
      <c r="A58" s="78" t="s">
        <v>185</v>
      </c>
      <c r="B58" s="78" t="s">
        <v>216</v>
      </c>
    </row>
    <row r="59" spans="1:2" x14ac:dyDescent="0.2">
      <c r="A59" s="78" t="s">
        <v>186</v>
      </c>
      <c r="B59" s="78" t="s">
        <v>217</v>
      </c>
    </row>
    <row r="60" spans="1:2" x14ac:dyDescent="0.2">
      <c r="A60" s="78" t="s">
        <v>187</v>
      </c>
      <c r="B60" s="78" t="s">
        <v>218</v>
      </c>
    </row>
    <row r="61" spans="1:2" x14ac:dyDescent="0.2">
      <c r="A61" s="78" t="s">
        <v>188</v>
      </c>
      <c r="B61" s="78" t="s">
        <v>219</v>
      </c>
    </row>
    <row r="62" spans="1:2" x14ac:dyDescent="0.2">
      <c r="A62" s="78" t="s">
        <v>189</v>
      </c>
      <c r="B62" s="78" t="s">
        <v>220</v>
      </c>
    </row>
    <row r="63" spans="1:2" x14ac:dyDescent="0.2">
      <c r="A63" s="78" t="s">
        <v>190</v>
      </c>
      <c r="B63" s="78" t="s">
        <v>221</v>
      </c>
    </row>
    <row r="65" spans="1:2" x14ac:dyDescent="0.2">
      <c r="A65" s="79" t="s">
        <v>500</v>
      </c>
    </row>
    <row r="66" spans="1:2" x14ac:dyDescent="0.2">
      <c r="A66" s="80" t="s">
        <v>501</v>
      </c>
      <c r="B66" s="80" t="s">
        <v>502</v>
      </c>
    </row>
    <row r="67" spans="1:2" x14ac:dyDescent="0.2">
      <c r="A67" s="80" t="s">
        <v>503</v>
      </c>
      <c r="B67" s="80" t="s">
        <v>504</v>
      </c>
    </row>
    <row r="68" spans="1:2" x14ac:dyDescent="0.2">
      <c r="A68" s="80" t="s">
        <v>505</v>
      </c>
      <c r="B68" s="80" t="s">
        <v>506</v>
      </c>
    </row>
    <row r="69" spans="1:2" x14ac:dyDescent="0.2">
      <c r="A69" s="80" t="s">
        <v>507</v>
      </c>
      <c r="B69" s="80" t="s">
        <v>508</v>
      </c>
    </row>
    <row r="70" spans="1:2" x14ac:dyDescent="0.2">
      <c r="A70" s="80" t="s">
        <v>509</v>
      </c>
      <c r="B70" s="80" t="s">
        <v>510</v>
      </c>
    </row>
    <row r="71" spans="1:2" x14ac:dyDescent="0.2">
      <c r="A71" s="80" t="s">
        <v>511</v>
      </c>
      <c r="B71" s="80" t="s">
        <v>512</v>
      </c>
    </row>
    <row r="72" spans="1:2" x14ac:dyDescent="0.2">
      <c r="A72" s="80" t="s">
        <v>513</v>
      </c>
      <c r="B72" s="80" t="s">
        <v>514</v>
      </c>
    </row>
    <row r="73" spans="1:2" x14ac:dyDescent="0.2">
      <c r="A73" s="80" t="s">
        <v>515</v>
      </c>
      <c r="B73" s="80" t="s">
        <v>516</v>
      </c>
    </row>
    <row r="74" spans="1:2" x14ac:dyDescent="0.2">
      <c r="A74" s="80" t="s">
        <v>489</v>
      </c>
      <c r="B74" s="80" t="s">
        <v>517</v>
      </c>
    </row>
    <row r="75" spans="1:2" x14ac:dyDescent="0.2">
      <c r="A75" s="80" t="s">
        <v>518</v>
      </c>
      <c r="B75" s="80" t="s">
        <v>519</v>
      </c>
    </row>
    <row r="76" spans="1:2" x14ac:dyDescent="0.2">
      <c r="A76" s="80" t="s">
        <v>520</v>
      </c>
      <c r="B76" s="80" t="s">
        <v>521</v>
      </c>
    </row>
    <row r="77" spans="1:2" x14ac:dyDescent="0.2">
      <c r="A77" s="80" t="s">
        <v>522</v>
      </c>
      <c r="B77" s="80" t="s">
        <v>523</v>
      </c>
    </row>
    <row r="78" spans="1:2" x14ac:dyDescent="0.2">
      <c r="A78" s="80" t="s">
        <v>524</v>
      </c>
      <c r="B78" s="80" t="s">
        <v>525</v>
      </c>
    </row>
    <row r="79" spans="1:2" x14ac:dyDescent="0.2">
      <c r="A79" s="80" t="s">
        <v>526</v>
      </c>
      <c r="B79" s="80" t="s">
        <v>527</v>
      </c>
    </row>
    <row r="80" spans="1:2" x14ac:dyDescent="0.2">
      <c r="A80" s="80" t="s">
        <v>528</v>
      </c>
      <c r="B80" s="80" t="s">
        <v>529</v>
      </c>
    </row>
    <row r="81" spans="1:2" x14ac:dyDescent="0.2">
      <c r="A81" s="80" t="s">
        <v>530</v>
      </c>
      <c r="B81" s="80" t="s">
        <v>531</v>
      </c>
    </row>
    <row r="82" spans="1:2" x14ac:dyDescent="0.2">
      <c r="A82" s="80" t="s">
        <v>532</v>
      </c>
      <c r="B82" s="80" t="s">
        <v>533</v>
      </c>
    </row>
    <row r="83" spans="1:2" x14ac:dyDescent="0.2">
      <c r="A83" s="80" t="s">
        <v>534</v>
      </c>
      <c r="B83" s="80" t="s">
        <v>535</v>
      </c>
    </row>
    <row r="84" spans="1:2" x14ac:dyDescent="0.2">
      <c r="A84" s="80" t="s">
        <v>536</v>
      </c>
      <c r="B84" s="80" t="s">
        <v>537</v>
      </c>
    </row>
    <row r="85" spans="1:2" x14ac:dyDescent="0.2">
      <c r="A85" s="80" t="s">
        <v>538</v>
      </c>
      <c r="B85" s="80" t="s">
        <v>539</v>
      </c>
    </row>
    <row r="86" spans="1:2" x14ac:dyDescent="0.2">
      <c r="A86" s="80" t="s">
        <v>540</v>
      </c>
      <c r="B86" s="80" t="s">
        <v>541</v>
      </c>
    </row>
    <row r="87" spans="1:2" x14ac:dyDescent="0.2">
      <c r="A87" s="80" t="s">
        <v>542</v>
      </c>
      <c r="B87" s="80" t="s">
        <v>543</v>
      </c>
    </row>
    <row r="88" spans="1:2" x14ac:dyDescent="0.2">
      <c r="A88" s="80" t="s">
        <v>544</v>
      </c>
      <c r="B88" s="80" t="s">
        <v>545</v>
      </c>
    </row>
    <row r="89" spans="1:2" x14ac:dyDescent="0.2">
      <c r="A89" s="80" t="s">
        <v>546</v>
      </c>
      <c r="B89" s="80" t="s">
        <v>547</v>
      </c>
    </row>
    <row r="90" spans="1:2" x14ac:dyDescent="0.2">
      <c r="A90" s="80" t="s">
        <v>548</v>
      </c>
      <c r="B90" s="80" t="s">
        <v>549</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a_Contents!Druckbereich</vt:lpstr>
      <vt:lpstr>A_VersionMMP!Druckbereich</vt:lpstr>
      <vt:lpstr>'b_Guidelines &amp; conditions'!Druckbereich</vt:lpstr>
      <vt:lpstr>B_InstallationData!Druckbereich</vt:lpstr>
      <vt:lpstr>C_InstallationDescription!Druckbereich</vt:lpstr>
      <vt:lpstr>D_MethodsProcedures!Druckbereich</vt:lpstr>
      <vt:lpstr>E_EnergyFlows!Druckbereich</vt:lpstr>
      <vt:lpstr>F_ProductBM!Druckbereich</vt:lpstr>
      <vt:lpstr>'G_Fall-back'!Druckbereich</vt:lpstr>
      <vt:lpstr>H_SpecialBM!Druckbereich</vt:lpstr>
      <vt:lpstr>I_MSspecific!Druckbereich</vt:lpstr>
      <vt:lpstr>J_Comments!Druckbereich</vt:lpstr>
      <vt:lpstr>VersionDocumentation!Druckbereich</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vector>
  </TitlesOfParts>
  <Company>Umweltbundesamt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Heller</cp:lastModifiedBy>
  <cp:lastPrinted>2019-03-04T13:19:05Z</cp:lastPrinted>
  <dcterms:created xsi:type="dcterms:W3CDTF">2018-09-21T08:45:33Z</dcterms:created>
  <dcterms:modified xsi:type="dcterms:W3CDTF">2019-03-21T10:05:40Z</dcterms:modified>
</cp:coreProperties>
</file>